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L44" i="1" l="1"/>
  <c r="L43" i="1"/>
  <c r="L42" i="1"/>
  <c r="L41" i="1"/>
  <c r="L40" i="1"/>
  <c r="L39" i="1"/>
  <c r="L38" i="1"/>
  <c r="L37" i="1"/>
  <c r="E34" i="1"/>
  <c r="N33" i="1"/>
  <c r="D33" i="1"/>
  <c r="N32" i="1"/>
  <c r="D32" i="1"/>
  <c r="N31" i="1"/>
  <c r="D31" i="1"/>
  <c r="N30" i="1"/>
  <c r="D30" i="1"/>
  <c r="N29" i="1"/>
  <c r="D29" i="1"/>
  <c r="N28" i="1"/>
  <c r="D28" i="1"/>
  <c r="N27" i="1"/>
  <c r="D27" i="1"/>
  <c r="N26" i="1"/>
  <c r="D26" i="1"/>
  <c r="Q21" i="1"/>
  <c r="P21" i="1"/>
  <c r="N21" i="1"/>
  <c r="O21" i="1" s="1"/>
  <c r="M21" i="1"/>
  <c r="L21" i="1"/>
  <c r="J21" i="1"/>
  <c r="K21" i="1" s="1"/>
  <c r="I21" i="1"/>
  <c r="H21" i="1"/>
  <c r="F21" i="1"/>
  <c r="G21" i="1" s="1"/>
  <c r="E21" i="1"/>
  <c r="D21" i="1"/>
  <c r="Q20" i="1"/>
  <c r="P20" i="1"/>
  <c r="N20" i="1"/>
  <c r="O20" i="1" s="1"/>
  <c r="M20" i="1"/>
  <c r="L20" i="1"/>
  <c r="J20" i="1"/>
  <c r="K20" i="1" s="1"/>
  <c r="I20" i="1"/>
  <c r="H20" i="1"/>
  <c r="F20" i="1"/>
  <c r="G20" i="1" s="1"/>
  <c r="E20" i="1"/>
  <c r="R20" i="1" s="1"/>
  <c r="S20" i="1" s="1"/>
  <c r="D20" i="1"/>
  <c r="Q19" i="1"/>
  <c r="P19" i="1"/>
  <c r="N19" i="1"/>
  <c r="O19" i="1" s="1"/>
  <c r="M19" i="1"/>
  <c r="L19" i="1"/>
  <c r="J19" i="1"/>
  <c r="K19" i="1" s="1"/>
  <c r="I19" i="1"/>
  <c r="H19" i="1"/>
  <c r="F19" i="1"/>
  <c r="G19" i="1" s="1"/>
  <c r="E19" i="1"/>
  <c r="D19" i="1"/>
  <c r="Q18" i="1"/>
  <c r="P18" i="1"/>
  <c r="N18" i="1"/>
  <c r="O18" i="1" s="1"/>
  <c r="M18" i="1"/>
  <c r="L18" i="1"/>
  <c r="J18" i="1"/>
  <c r="K18" i="1" s="1"/>
  <c r="I18" i="1"/>
  <c r="H18" i="1"/>
  <c r="F18" i="1"/>
  <c r="G18" i="1" s="1"/>
  <c r="E18" i="1"/>
  <c r="D18" i="1"/>
  <c r="Q17" i="1"/>
  <c r="P17" i="1"/>
  <c r="N17" i="1"/>
  <c r="O17" i="1" s="1"/>
  <c r="M17" i="1"/>
  <c r="L17" i="1"/>
  <c r="J17" i="1"/>
  <c r="K17" i="1" s="1"/>
  <c r="I17" i="1"/>
  <c r="H17" i="1"/>
  <c r="F17" i="1"/>
  <c r="G17" i="1" s="1"/>
  <c r="E17" i="1"/>
  <c r="D17" i="1"/>
  <c r="Q16" i="1"/>
  <c r="P16" i="1"/>
  <c r="N16" i="1"/>
  <c r="O16" i="1" s="1"/>
  <c r="M16" i="1"/>
  <c r="L16" i="1"/>
  <c r="J16" i="1"/>
  <c r="K16" i="1" s="1"/>
  <c r="I16" i="1"/>
  <c r="H16" i="1"/>
  <c r="F16" i="1"/>
  <c r="G16" i="1" s="1"/>
  <c r="E16" i="1"/>
  <c r="R16" i="1" s="1"/>
  <c r="S16" i="1" s="1"/>
  <c r="D16" i="1"/>
  <c r="Q15" i="1"/>
  <c r="P15" i="1"/>
  <c r="N15" i="1"/>
  <c r="O15" i="1" s="1"/>
  <c r="M15" i="1"/>
  <c r="L15" i="1"/>
  <c r="J15" i="1"/>
  <c r="K15" i="1" s="1"/>
  <c r="I15" i="1"/>
  <c r="H15" i="1"/>
  <c r="F15" i="1"/>
  <c r="G15" i="1" s="1"/>
  <c r="E15" i="1"/>
  <c r="D15" i="1"/>
  <c r="Q14" i="1"/>
  <c r="P14" i="1"/>
  <c r="N14" i="1"/>
  <c r="O14" i="1" s="1"/>
  <c r="M14" i="1"/>
  <c r="L14" i="1"/>
  <c r="J14" i="1"/>
  <c r="K14" i="1" s="1"/>
  <c r="I14" i="1"/>
  <c r="H14" i="1"/>
  <c r="F14" i="1"/>
  <c r="G14" i="1" s="1"/>
  <c r="E14" i="1"/>
  <c r="D14" i="1"/>
  <c r="B10" i="1"/>
  <c r="Q9" i="1"/>
  <c r="R9" i="1" s="1"/>
  <c r="M9" i="1"/>
  <c r="N9" i="1" s="1"/>
  <c r="I9" i="1"/>
  <c r="J9" i="1" s="1"/>
  <c r="E9" i="1"/>
  <c r="F9" i="1" s="1"/>
  <c r="D9" i="1"/>
  <c r="S9" i="1" s="1"/>
  <c r="T9" i="1" s="1"/>
  <c r="D8" i="1"/>
  <c r="S7" i="1"/>
  <c r="T7" i="1" s="1"/>
  <c r="O7" i="1"/>
  <c r="P7" i="1" s="1"/>
  <c r="K7" i="1"/>
  <c r="L7" i="1" s="1"/>
  <c r="G7" i="1"/>
  <c r="H7" i="1" s="1"/>
  <c r="D7" i="1"/>
  <c r="S6" i="1"/>
  <c r="T6" i="1" s="1"/>
  <c r="R6" i="1"/>
  <c r="Q6" i="1"/>
  <c r="O6" i="1"/>
  <c r="P6" i="1" s="1"/>
  <c r="N6" i="1"/>
  <c r="M6" i="1"/>
  <c r="K6" i="1"/>
  <c r="L6" i="1" s="1"/>
  <c r="J6" i="1"/>
  <c r="I6" i="1"/>
  <c r="G6" i="1"/>
  <c r="H6" i="1" s="1"/>
  <c r="F6" i="1"/>
  <c r="U6" i="1" s="1"/>
  <c r="V6" i="1" s="1"/>
  <c r="E6" i="1"/>
  <c r="D6" i="1"/>
  <c r="Q5" i="1"/>
  <c r="R5" i="1" s="1"/>
  <c r="M5" i="1"/>
  <c r="N5" i="1" s="1"/>
  <c r="I5" i="1"/>
  <c r="J5" i="1" s="1"/>
  <c r="E5" i="1"/>
  <c r="F5" i="1" s="1"/>
  <c r="D5" i="1"/>
  <c r="S5" i="1" s="1"/>
  <c r="T5" i="1" s="1"/>
  <c r="D4" i="1"/>
  <c r="K3" i="1"/>
  <c r="L3" i="1" s="1"/>
  <c r="G3" i="1"/>
  <c r="H3" i="1" s="1"/>
  <c r="D3" i="1"/>
  <c r="S2" i="1"/>
  <c r="T2" i="1" s="1"/>
  <c r="R2" i="1"/>
  <c r="Q2" i="1"/>
  <c r="O2" i="1"/>
  <c r="P2" i="1" s="1"/>
  <c r="N2" i="1"/>
  <c r="M2" i="1"/>
  <c r="K2" i="1"/>
  <c r="L2" i="1" s="1"/>
  <c r="J2" i="1"/>
  <c r="I2" i="1"/>
  <c r="G2" i="1"/>
  <c r="H2" i="1" s="1"/>
  <c r="F2" i="1"/>
  <c r="E2" i="1"/>
  <c r="D2" i="1"/>
  <c r="U2" i="1" l="1"/>
  <c r="V2" i="1" s="1"/>
  <c r="Q3" i="1"/>
  <c r="R3" i="1" s="1"/>
  <c r="M3" i="1"/>
  <c r="N3" i="1" s="1"/>
  <c r="I3" i="1"/>
  <c r="J3" i="1" s="1"/>
  <c r="E3" i="1"/>
  <c r="F3" i="1" s="1"/>
  <c r="S3" i="1"/>
  <c r="T3" i="1" s="1"/>
  <c r="R14" i="1"/>
  <c r="S14" i="1" s="1"/>
  <c r="R18" i="1"/>
  <c r="S18" i="1" s="1"/>
  <c r="S4" i="1"/>
  <c r="T4" i="1" s="1"/>
  <c r="O4" i="1"/>
  <c r="P4" i="1" s="1"/>
  <c r="K4" i="1"/>
  <c r="L4" i="1" s="1"/>
  <c r="G4" i="1"/>
  <c r="H4" i="1" s="1"/>
  <c r="M4" i="1"/>
  <c r="N4" i="1" s="1"/>
  <c r="E4" i="1"/>
  <c r="F4" i="1" s="1"/>
  <c r="Q4" i="1"/>
  <c r="R4" i="1" s="1"/>
  <c r="I4" i="1"/>
  <c r="J4" i="1" s="1"/>
  <c r="R17" i="1"/>
  <c r="S17" i="1" s="1"/>
  <c r="R21" i="1"/>
  <c r="S21" i="1" s="1"/>
  <c r="O3" i="1"/>
  <c r="P3" i="1" s="1"/>
  <c r="S8" i="1"/>
  <c r="T8" i="1" s="1"/>
  <c r="O8" i="1"/>
  <c r="P8" i="1" s="1"/>
  <c r="K8" i="1"/>
  <c r="L8" i="1" s="1"/>
  <c r="G8" i="1"/>
  <c r="H8" i="1" s="1"/>
  <c r="M8" i="1"/>
  <c r="N8" i="1" s="1"/>
  <c r="E8" i="1"/>
  <c r="F8" i="1" s="1"/>
  <c r="Q8" i="1"/>
  <c r="R8" i="1" s="1"/>
  <c r="I8" i="1"/>
  <c r="J8" i="1" s="1"/>
  <c r="R15" i="1"/>
  <c r="S15" i="1" s="1"/>
  <c r="R19" i="1"/>
  <c r="S19" i="1" s="1"/>
  <c r="G5" i="1"/>
  <c r="H5" i="1" s="1"/>
  <c r="U5" i="1" s="1"/>
  <c r="V5" i="1" s="1"/>
  <c r="K5" i="1"/>
  <c r="L5" i="1" s="1"/>
  <c r="O5" i="1"/>
  <c r="P5" i="1" s="1"/>
  <c r="E7" i="1"/>
  <c r="F7" i="1" s="1"/>
  <c r="I7" i="1"/>
  <c r="J7" i="1" s="1"/>
  <c r="M7" i="1"/>
  <c r="N7" i="1" s="1"/>
  <c r="Q7" i="1"/>
  <c r="R7" i="1" s="1"/>
  <c r="G9" i="1"/>
  <c r="H9" i="1" s="1"/>
  <c r="U9" i="1" s="1"/>
  <c r="V9" i="1" s="1"/>
  <c r="K9" i="1"/>
  <c r="L9" i="1" s="1"/>
  <c r="O9" i="1"/>
  <c r="P9" i="1" s="1"/>
  <c r="U7" i="1" l="1"/>
  <c r="V7" i="1" s="1"/>
  <c r="U3" i="1"/>
  <c r="V3" i="1" s="1"/>
  <c r="U8" i="1"/>
  <c r="V8" i="1" s="1"/>
  <c r="U4" i="1"/>
  <c r="V4" i="1" s="1"/>
</calcChain>
</file>

<file path=xl/sharedStrings.xml><?xml version="1.0" encoding="utf-8"?>
<sst xmlns="http://schemas.openxmlformats.org/spreadsheetml/2006/main" count="119" uniqueCount="53">
  <si>
    <t>Разпределение по СИК</t>
  </si>
  <si>
    <t>Район</t>
  </si>
  <si>
    <t>Брой СИК</t>
  </si>
  <si>
    <t>Брой чл.</t>
  </si>
  <si>
    <t>Брой</t>
  </si>
  <si>
    <t>ГЕРБ</t>
  </si>
  <si>
    <t>БСПЛБ</t>
  </si>
  <si>
    <t>ДПС</t>
  </si>
  <si>
    <t>РБ</t>
  </si>
  <si>
    <t>ПФ</t>
  </si>
  <si>
    <t>ББЦ</t>
  </si>
  <si>
    <t>Атака</t>
  </si>
  <si>
    <t>АБВ</t>
  </si>
  <si>
    <t>Възраждане</t>
  </si>
  <si>
    <t>Искър</t>
  </si>
  <si>
    <t>Кремиковци</t>
  </si>
  <si>
    <t>Оборище</t>
  </si>
  <si>
    <t>Подуяне</t>
  </si>
  <si>
    <t>Сердика</t>
  </si>
  <si>
    <t>Слатина</t>
  </si>
  <si>
    <t>Средец</t>
  </si>
  <si>
    <t>Ръководство</t>
  </si>
  <si>
    <t>Общ брой</t>
  </si>
  <si>
    <t>ГЕРБ-цяло</t>
  </si>
  <si>
    <t>БСП ЛБ</t>
  </si>
  <si>
    <t>БСПЛБ цяло</t>
  </si>
  <si>
    <t>ДПС цяло</t>
  </si>
  <si>
    <t>РБ цяло</t>
  </si>
  <si>
    <t>ПФ цяло</t>
  </si>
  <si>
    <t>ББЦ цяло</t>
  </si>
  <si>
    <t>Атака цяло</t>
  </si>
  <si>
    <t>АБВ цяло</t>
  </si>
  <si>
    <t>Общо</t>
  </si>
  <si>
    <t>Разлика</t>
  </si>
  <si>
    <t>Допълнителни</t>
  </si>
  <si>
    <t>1Атака +1АБВ + 1БСПЛП + 1ДПС+1ББЦ + 1ГЕРБ</t>
  </si>
  <si>
    <t>Еднакви остатъци за 6 партии</t>
  </si>
  <si>
    <t>1ДПС+1РБ +1БСПЛБ+1ПФ</t>
  </si>
  <si>
    <t>1РБ+1ПФ + еднакви остатъци за Атака и АБВ</t>
  </si>
  <si>
    <t>1БСПЛБ+1ББЦ+1РБ</t>
  </si>
  <si>
    <t>1Атака+1АБВ+1ГЕРБ+1РБ+1ББЦ</t>
  </si>
  <si>
    <t>1Атака+1АБВ+1ББЦ</t>
  </si>
  <si>
    <t>1ГЕРБ+1ДПС+1Атака+1АБВ</t>
  </si>
  <si>
    <t>1БСПЛБ+1РБ+1ПФ</t>
  </si>
  <si>
    <t>1ПФ+1ББЦ+1ДПС+1Атака или 1АБВ</t>
  </si>
  <si>
    <t>1РБ+1БСПЛБ+1ДПС+1ПФ</t>
  </si>
  <si>
    <t>1БСПЛБ+1РБ+1ПФ+1ББЦ</t>
  </si>
  <si>
    <t>1БСПЛБ+1Атака+1АБВ+1ПФ</t>
  </si>
  <si>
    <t>1ДПС+1РБ+1БСПЛБ+1ПФ</t>
  </si>
  <si>
    <t>1Атака+1АБВ+1БСПЛБ+1ББЦ</t>
  </si>
  <si>
    <t>1ДПС+1РБ+1БСПЛБ+1Атака или 1АБВ</t>
  </si>
  <si>
    <t xml:space="preserve">По споразумение на маркираните 6 политически сили за разпределение на 4 места </t>
  </si>
  <si>
    <t>По споразумение на маркираните 2 политически сили за разпределение на 1 място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</si>
</sst>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1" xfId="0" applyFill="1" applyBorder="1"/>
    <xf numFmtId="1" fontId="0" fillId="0" borderId="1" xfId="0" applyNumberFormat="1" applyFill="1" applyBorder="1"/>
    <xf numFmtId="0" fontId="1" fillId="0" borderId="0" xfId="1" applyFill="1"/>
    <xf numFmtId="0" fontId="3" fillId="0" borderId="1" xfId="1" applyFont="1" applyFill="1" applyBorder="1"/>
    <xf numFmtId="0" fontId="4" fillId="0" borderId="1" xfId="2" applyFont="1" applyFill="1" applyBorder="1"/>
    <xf numFmtId="1" fontId="4" fillId="0" borderId="1" xfId="2" applyNumberFormat="1" applyFont="1" applyFill="1" applyBorder="1"/>
    <xf numFmtId="0" fontId="1" fillId="0" borderId="1" xfId="1" applyFill="1" applyBorder="1"/>
    <xf numFmtId="0" fontId="6" fillId="0" borderId="0" xfId="1" applyFont="1" applyFill="1"/>
    <xf numFmtId="0" fontId="3" fillId="0" borderId="1" xfId="2" applyFont="1" applyFill="1" applyBorder="1" applyAlignment="1">
      <alignment wrapText="1"/>
    </xf>
    <xf numFmtId="0" fontId="2" fillId="0" borderId="1" xfId="2" applyFill="1" applyBorder="1"/>
    <xf numFmtId="1" fontId="2" fillId="0" borderId="1" xfId="2" applyNumberFormat="1" applyFill="1" applyBorder="1"/>
    <xf numFmtId="0" fontId="8" fillId="0" borderId="1" xfId="1" applyFont="1" applyFill="1" applyBorder="1"/>
    <xf numFmtId="0" fontId="7" fillId="0" borderId="1" xfId="0" applyFont="1" applyFill="1" applyBorder="1" applyAlignment="1">
      <alignment horizontal="center"/>
    </xf>
    <xf numFmtId="164" fontId="0" fillId="0" borderId="0" xfId="0" applyNumberFormat="1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2" borderId="1" xfId="0" applyFill="1" applyBorder="1"/>
    <xf numFmtId="0" fontId="5" fillId="2" borderId="1" xfId="0" applyFont="1" applyFill="1" applyBorder="1"/>
    <xf numFmtId="0" fontId="0" fillId="3" borderId="1" xfId="0" applyFill="1" applyBorder="1"/>
  </cellXfs>
  <cellStyles count="3">
    <cellStyle name="Normal 2" xfId="1"/>
    <cellStyle name="Normal 3" xfId="2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topLeftCell="C1" workbookViewId="0">
      <selection activeCell="O40" sqref="O40"/>
    </sheetView>
  </sheetViews>
  <sheetFormatPr defaultRowHeight="15" x14ac:dyDescent="0.25"/>
  <cols>
    <col min="1" max="1" width="17.140625" style="1" customWidth="1"/>
    <col min="2" max="16384" width="9.140625" style="1"/>
  </cols>
  <sheetData>
    <row r="1" spans="1:27" ht="30" x14ac:dyDescent="0.25">
      <c r="A1" s="11" t="s">
        <v>1</v>
      </c>
      <c r="B1" s="11" t="s">
        <v>2</v>
      </c>
      <c r="C1" s="11" t="s">
        <v>3</v>
      </c>
      <c r="D1" s="11" t="s">
        <v>22</v>
      </c>
      <c r="E1" s="11" t="s">
        <v>5</v>
      </c>
      <c r="F1" s="11" t="s">
        <v>23</v>
      </c>
      <c r="G1" s="11" t="s">
        <v>24</v>
      </c>
      <c r="H1" s="11" t="s">
        <v>25</v>
      </c>
      <c r="I1" s="11" t="s">
        <v>7</v>
      </c>
      <c r="J1" s="11" t="s">
        <v>26</v>
      </c>
      <c r="K1" s="11" t="s">
        <v>8</v>
      </c>
      <c r="L1" s="11" t="s">
        <v>27</v>
      </c>
      <c r="M1" s="11" t="s">
        <v>9</v>
      </c>
      <c r="N1" s="11" t="s">
        <v>28</v>
      </c>
      <c r="O1" s="11" t="s">
        <v>10</v>
      </c>
      <c r="P1" s="11" t="s">
        <v>29</v>
      </c>
      <c r="Q1" s="11" t="s">
        <v>11</v>
      </c>
      <c r="R1" s="11" t="s">
        <v>30</v>
      </c>
      <c r="S1" s="11" t="s">
        <v>12</v>
      </c>
      <c r="T1" s="11" t="s">
        <v>31</v>
      </c>
      <c r="U1" s="11" t="s">
        <v>32</v>
      </c>
      <c r="V1" s="11" t="s">
        <v>33</v>
      </c>
      <c r="W1" s="11" t="s">
        <v>34</v>
      </c>
      <c r="X1" s="3"/>
      <c r="Y1" s="3"/>
      <c r="Z1" s="3"/>
      <c r="AA1" s="3"/>
    </row>
    <row r="2" spans="1:27" x14ac:dyDescent="0.25">
      <c r="A2" s="7" t="s">
        <v>13</v>
      </c>
      <c r="B2" s="8">
        <v>53</v>
      </c>
      <c r="C2" s="8">
        <v>7</v>
      </c>
      <c r="D2" s="8">
        <f>B2*C2</f>
        <v>371</v>
      </c>
      <c r="E2" s="12">
        <f>D2*84/228</f>
        <v>136.68421052631578</v>
      </c>
      <c r="F2" s="13">
        <f>TRUNC(E2)</f>
        <v>136</v>
      </c>
      <c r="G2" s="3">
        <f>D2*38/228</f>
        <v>61.833333333333336</v>
      </c>
      <c r="H2" s="3">
        <f>TRUNC(G2)</f>
        <v>61</v>
      </c>
      <c r="I2" s="3">
        <f>D2*30/228</f>
        <v>48.815789473684212</v>
      </c>
      <c r="J2" s="3">
        <f>TRUNC(I2)</f>
        <v>48</v>
      </c>
      <c r="K2" s="3">
        <f>D2*23/228</f>
        <v>37.425438596491226</v>
      </c>
      <c r="L2" s="3">
        <f>TRUNC(K2)</f>
        <v>37</v>
      </c>
      <c r="M2" s="3">
        <f>D2*17/228</f>
        <v>27.662280701754387</v>
      </c>
      <c r="N2" s="3">
        <f>TRUNC(M2)</f>
        <v>27</v>
      </c>
      <c r="O2" s="3">
        <f>D2*14/228</f>
        <v>22.780701754385966</v>
      </c>
      <c r="P2" s="3">
        <f>TRUNC(O2)</f>
        <v>22</v>
      </c>
      <c r="Q2" s="3">
        <f>D2*11/228</f>
        <v>17.899122807017545</v>
      </c>
      <c r="R2" s="3">
        <f>TRUNC(Q2)</f>
        <v>17</v>
      </c>
      <c r="S2" s="3">
        <f>D2*11/228</f>
        <v>17.899122807017545</v>
      </c>
      <c r="T2" s="3">
        <f>TRUNC(S2)</f>
        <v>17</v>
      </c>
      <c r="U2" s="4">
        <f>F2+H2+J2+L2+N2+P2+R2+T2</f>
        <v>365</v>
      </c>
      <c r="V2" s="4">
        <f>D2-U2</f>
        <v>6</v>
      </c>
      <c r="W2" s="3" t="s">
        <v>35</v>
      </c>
      <c r="X2" s="3"/>
      <c r="Y2" s="3"/>
      <c r="Z2" s="3"/>
      <c r="AA2" s="3"/>
    </row>
    <row r="3" spans="1:27" x14ac:dyDescent="0.25">
      <c r="A3" s="7" t="s">
        <v>14</v>
      </c>
      <c r="B3" s="8">
        <v>76</v>
      </c>
      <c r="C3" s="8">
        <v>7</v>
      </c>
      <c r="D3" s="8">
        <f t="shared" ref="D3:D9" si="0">B3*C3</f>
        <v>532</v>
      </c>
      <c r="E3" s="12">
        <f t="shared" ref="E3:E9" si="1">D3*84/228</f>
        <v>196</v>
      </c>
      <c r="F3" s="13">
        <f t="shared" ref="F3:F9" si="2">TRUNC(E3)</f>
        <v>196</v>
      </c>
      <c r="G3" s="3">
        <f>D3*38/228</f>
        <v>88.666666666666671</v>
      </c>
      <c r="H3" s="3">
        <f t="shared" ref="H3:H9" si="3">TRUNC(G3)</f>
        <v>88</v>
      </c>
      <c r="I3" s="3">
        <f t="shared" ref="I3:I9" si="4">D3*30/228</f>
        <v>70</v>
      </c>
      <c r="J3" s="3">
        <f t="shared" ref="J3:J9" si="5">TRUNC(I3)</f>
        <v>70</v>
      </c>
      <c r="K3" s="3">
        <f t="shared" ref="K3:K9" si="6">D3*23/228</f>
        <v>53.666666666666664</v>
      </c>
      <c r="L3" s="3">
        <f t="shared" ref="L3:L9" si="7">TRUNC(K3)</f>
        <v>53</v>
      </c>
      <c r="M3" s="3">
        <f t="shared" ref="M3:M9" si="8">D3*17/228</f>
        <v>39.666666666666664</v>
      </c>
      <c r="N3" s="3">
        <f t="shared" ref="N3:N9" si="9">TRUNC(M3)</f>
        <v>39</v>
      </c>
      <c r="O3" s="3">
        <f t="shared" ref="O3:O9" si="10">D3*14/228</f>
        <v>32.666666666666664</v>
      </c>
      <c r="P3" s="3">
        <f t="shared" ref="P3:P9" si="11">TRUNC(O3)</f>
        <v>32</v>
      </c>
      <c r="Q3" s="3">
        <f t="shared" ref="Q3:Q9" si="12">D3*11/228</f>
        <v>25.666666666666668</v>
      </c>
      <c r="R3" s="3">
        <f t="shared" ref="R3:R9" si="13">TRUNC(Q3)</f>
        <v>25</v>
      </c>
      <c r="S3" s="3">
        <f t="shared" ref="S3:S9" si="14">D3*11/228</f>
        <v>25.666666666666668</v>
      </c>
      <c r="T3" s="3">
        <f t="shared" ref="T3:T9" si="15">TRUNC(S3)</f>
        <v>25</v>
      </c>
      <c r="U3" s="4">
        <f t="shared" ref="U3:U9" si="16">F3+H3+J3+L3+N3+P3+R3+T3</f>
        <v>528</v>
      </c>
      <c r="V3" s="4">
        <f t="shared" ref="V3:V9" si="17">D3-U3</f>
        <v>4</v>
      </c>
      <c r="W3" s="24" t="s">
        <v>36</v>
      </c>
      <c r="X3" s="24"/>
      <c r="Y3" s="24"/>
      <c r="Z3" s="3"/>
      <c r="AA3" s="3"/>
    </row>
    <row r="4" spans="1:27" x14ac:dyDescent="0.25">
      <c r="A4" s="7" t="s">
        <v>15</v>
      </c>
      <c r="B4" s="8">
        <v>28</v>
      </c>
      <c r="C4" s="8">
        <v>7</v>
      </c>
      <c r="D4" s="8">
        <f t="shared" si="0"/>
        <v>196</v>
      </c>
      <c r="E4" s="12">
        <f t="shared" si="1"/>
        <v>72.21052631578948</v>
      </c>
      <c r="F4" s="13">
        <f t="shared" si="2"/>
        <v>72</v>
      </c>
      <c r="G4" s="3">
        <f t="shared" ref="G4:G9" si="18">D4*38/228</f>
        <v>32.666666666666664</v>
      </c>
      <c r="H4" s="3">
        <f t="shared" si="3"/>
        <v>32</v>
      </c>
      <c r="I4" s="3">
        <f t="shared" si="4"/>
        <v>25.789473684210527</v>
      </c>
      <c r="J4" s="3">
        <f t="shared" si="5"/>
        <v>25</v>
      </c>
      <c r="K4" s="3">
        <f t="shared" si="6"/>
        <v>19.771929824561404</v>
      </c>
      <c r="L4" s="3">
        <f t="shared" si="7"/>
        <v>19</v>
      </c>
      <c r="M4" s="3">
        <f t="shared" si="8"/>
        <v>14.614035087719298</v>
      </c>
      <c r="N4" s="3">
        <f t="shared" si="9"/>
        <v>14</v>
      </c>
      <c r="O4" s="3">
        <f t="shared" si="10"/>
        <v>12.035087719298245</v>
      </c>
      <c r="P4" s="3">
        <f t="shared" si="11"/>
        <v>12</v>
      </c>
      <c r="Q4" s="3">
        <f t="shared" si="12"/>
        <v>9.4561403508771935</v>
      </c>
      <c r="R4" s="3">
        <f t="shared" si="13"/>
        <v>9</v>
      </c>
      <c r="S4" s="3">
        <f t="shared" si="14"/>
        <v>9.4561403508771935</v>
      </c>
      <c r="T4" s="3">
        <f t="shared" si="15"/>
        <v>9</v>
      </c>
      <c r="U4" s="4">
        <f t="shared" si="16"/>
        <v>192</v>
      </c>
      <c r="V4" s="4">
        <f t="shared" si="17"/>
        <v>4</v>
      </c>
      <c r="W4" s="3" t="s">
        <v>37</v>
      </c>
      <c r="X4" s="3"/>
      <c r="Y4" s="3"/>
      <c r="Z4" s="3"/>
      <c r="AA4" s="3"/>
    </row>
    <row r="5" spans="1:27" x14ac:dyDescent="0.25">
      <c r="A5" s="7" t="s">
        <v>16</v>
      </c>
      <c r="B5" s="8">
        <v>49</v>
      </c>
      <c r="C5" s="8">
        <v>7</v>
      </c>
      <c r="D5" s="8">
        <f t="shared" si="0"/>
        <v>343</v>
      </c>
      <c r="E5" s="12">
        <f t="shared" si="1"/>
        <v>126.36842105263158</v>
      </c>
      <c r="F5" s="13">
        <f t="shared" si="2"/>
        <v>126</v>
      </c>
      <c r="G5" s="3">
        <f t="shared" si="18"/>
        <v>57.166666666666664</v>
      </c>
      <c r="H5" s="3">
        <f t="shared" si="3"/>
        <v>57</v>
      </c>
      <c r="I5" s="3">
        <f t="shared" si="4"/>
        <v>45.131578947368418</v>
      </c>
      <c r="J5" s="3">
        <f t="shared" si="5"/>
        <v>45</v>
      </c>
      <c r="K5" s="3">
        <f t="shared" si="6"/>
        <v>34.600877192982459</v>
      </c>
      <c r="L5" s="3">
        <f t="shared" si="7"/>
        <v>34</v>
      </c>
      <c r="M5" s="3">
        <f t="shared" si="8"/>
        <v>25.57456140350877</v>
      </c>
      <c r="N5" s="3">
        <f t="shared" si="9"/>
        <v>25</v>
      </c>
      <c r="O5" s="3">
        <f t="shared" si="10"/>
        <v>21.061403508771932</v>
      </c>
      <c r="P5" s="3">
        <f t="shared" si="11"/>
        <v>21</v>
      </c>
      <c r="Q5" s="3">
        <f t="shared" si="12"/>
        <v>16.548245614035089</v>
      </c>
      <c r="R5" s="3">
        <f t="shared" si="13"/>
        <v>16</v>
      </c>
      <c r="S5" s="3">
        <f t="shared" si="14"/>
        <v>16.548245614035089</v>
      </c>
      <c r="T5" s="3">
        <f t="shared" si="15"/>
        <v>16</v>
      </c>
      <c r="U5" s="4">
        <f t="shared" si="16"/>
        <v>340</v>
      </c>
      <c r="V5" s="4">
        <f t="shared" si="17"/>
        <v>3</v>
      </c>
      <c r="W5" s="26" t="s">
        <v>38</v>
      </c>
      <c r="X5" s="26"/>
      <c r="Y5" s="26"/>
      <c r="Z5" s="26"/>
      <c r="AA5" s="26"/>
    </row>
    <row r="6" spans="1:27" x14ac:dyDescent="0.25">
      <c r="A6" s="7" t="s">
        <v>17</v>
      </c>
      <c r="B6" s="8">
        <v>83</v>
      </c>
      <c r="C6" s="8">
        <v>7</v>
      </c>
      <c r="D6" s="8">
        <f t="shared" si="0"/>
        <v>581</v>
      </c>
      <c r="E6" s="12">
        <f t="shared" si="1"/>
        <v>214.05263157894737</v>
      </c>
      <c r="F6" s="13">
        <f t="shared" si="2"/>
        <v>214</v>
      </c>
      <c r="G6" s="3">
        <f t="shared" si="18"/>
        <v>96.833333333333329</v>
      </c>
      <c r="H6" s="3">
        <f t="shared" si="3"/>
        <v>96</v>
      </c>
      <c r="I6" s="3">
        <f t="shared" si="4"/>
        <v>76.44736842105263</v>
      </c>
      <c r="J6" s="3">
        <f t="shared" si="5"/>
        <v>76</v>
      </c>
      <c r="K6" s="3">
        <f t="shared" si="6"/>
        <v>58.609649122807021</v>
      </c>
      <c r="L6" s="3">
        <f t="shared" si="7"/>
        <v>58</v>
      </c>
      <c r="M6" s="3">
        <f t="shared" si="8"/>
        <v>43.320175438596493</v>
      </c>
      <c r="N6" s="3">
        <f t="shared" si="9"/>
        <v>43</v>
      </c>
      <c r="O6" s="3">
        <f t="shared" si="10"/>
        <v>35.675438596491226</v>
      </c>
      <c r="P6" s="3">
        <f t="shared" si="11"/>
        <v>35</v>
      </c>
      <c r="Q6" s="3">
        <f t="shared" si="12"/>
        <v>28.030701754385966</v>
      </c>
      <c r="R6" s="3">
        <f t="shared" si="13"/>
        <v>28</v>
      </c>
      <c r="S6" s="3">
        <f t="shared" si="14"/>
        <v>28.030701754385966</v>
      </c>
      <c r="T6" s="3">
        <f t="shared" si="15"/>
        <v>28</v>
      </c>
      <c r="U6" s="4">
        <f t="shared" si="16"/>
        <v>578</v>
      </c>
      <c r="V6" s="4">
        <f t="shared" si="17"/>
        <v>3</v>
      </c>
      <c r="W6" s="3" t="s">
        <v>39</v>
      </c>
      <c r="X6" s="3"/>
      <c r="Y6" s="3"/>
      <c r="Z6" s="3"/>
      <c r="AA6" s="3"/>
    </row>
    <row r="7" spans="1:27" x14ac:dyDescent="0.25">
      <c r="A7" s="7" t="s">
        <v>18</v>
      </c>
      <c r="B7" s="8">
        <v>62</v>
      </c>
      <c r="C7" s="8">
        <v>7</v>
      </c>
      <c r="D7" s="8">
        <f t="shared" si="0"/>
        <v>434</v>
      </c>
      <c r="E7" s="12">
        <f t="shared" si="1"/>
        <v>159.89473684210526</v>
      </c>
      <c r="F7" s="13">
        <f t="shared" si="2"/>
        <v>159</v>
      </c>
      <c r="G7" s="3">
        <f t="shared" si="18"/>
        <v>72.333333333333329</v>
      </c>
      <c r="H7" s="3">
        <f t="shared" si="3"/>
        <v>72</v>
      </c>
      <c r="I7" s="3">
        <f t="shared" si="4"/>
        <v>57.10526315789474</v>
      </c>
      <c r="J7" s="3">
        <f t="shared" si="5"/>
        <v>57</v>
      </c>
      <c r="K7" s="3">
        <f t="shared" si="6"/>
        <v>43.780701754385966</v>
      </c>
      <c r="L7" s="3">
        <f t="shared" si="7"/>
        <v>43</v>
      </c>
      <c r="M7" s="3">
        <f t="shared" si="8"/>
        <v>32.359649122807021</v>
      </c>
      <c r="N7" s="3">
        <f t="shared" si="9"/>
        <v>32</v>
      </c>
      <c r="O7" s="3">
        <f t="shared" si="10"/>
        <v>26.649122807017545</v>
      </c>
      <c r="P7" s="3">
        <f t="shared" si="11"/>
        <v>26</v>
      </c>
      <c r="Q7" s="3">
        <f t="shared" si="12"/>
        <v>20.938596491228068</v>
      </c>
      <c r="R7" s="3">
        <f t="shared" si="13"/>
        <v>20</v>
      </c>
      <c r="S7" s="3">
        <f t="shared" si="14"/>
        <v>20.938596491228068</v>
      </c>
      <c r="T7" s="3">
        <f t="shared" si="15"/>
        <v>20</v>
      </c>
      <c r="U7" s="4">
        <f t="shared" si="16"/>
        <v>429</v>
      </c>
      <c r="V7" s="4">
        <f t="shared" si="17"/>
        <v>5</v>
      </c>
      <c r="W7" s="3" t="s">
        <v>40</v>
      </c>
      <c r="X7" s="3"/>
      <c r="Y7" s="3"/>
      <c r="Z7" s="3"/>
      <c r="AA7" s="3"/>
    </row>
    <row r="8" spans="1:27" x14ac:dyDescent="0.25">
      <c r="A8" s="7" t="s">
        <v>19</v>
      </c>
      <c r="B8" s="8">
        <v>85</v>
      </c>
      <c r="C8" s="8">
        <v>7</v>
      </c>
      <c r="D8" s="8">
        <f t="shared" si="0"/>
        <v>595</v>
      </c>
      <c r="E8" s="12">
        <f t="shared" si="1"/>
        <v>219.21052631578948</v>
      </c>
      <c r="F8" s="13">
        <f t="shared" si="2"/>
        <v>219</v>
      </c>
      <c r="G8" s="3">
        <f t="shared" si="18"/>
        <v>99.166666666666671</v>
      </c>
      <c r="H8" s="3">
        <f t="shared" si="3"/>
        <v>99</v>
      </c>
      <c r="I8" s="3">
        <f t="shared" si="4"/>
        <v>78.28947368421052</v>
      </c>
      <c r="J8" s="3">
        <f t="shared" si="5"/>
        <v>78</v>
      </c>
      <c r="K8" s="3">
        <f t="shared" si="6"/>
        <v>60.021929824561404</v>
      </c>
      <c r="L8" s="3">
        <f t="shared" si="7"/>
        <v>60</v>
      </c>
      <c r="M8" s="3">
        <f t="shared" si="8"/>
        <v>44.364035087719301</v>
      </c>
      <c r="N8" s="3">
        <f t="shared" si="9"/>
        <v>44</v>
      </c>
      <c r="O8" s="3">
        <f t="shared" si="10"/>
        <v>36.535087719298247</v>
      </c>
      <c r="P8" s="3">
        <f t="shared" si="11"/>
        <v>36</v>
      </c>
      <c r="Q8" s="3">
        <f t="shared" si="12"/>
        <v>28.706140350877192</v>
      </c>
      <c r="R8" s="3">
        <f t="shared" si="13"/>
        <v>28</v>
      </c>
      <c r="S8" s="3">
        <f t="shared" si="14"/>
        <v>28.706140350877192</v>
      </c>
      <c r="T8" s="3">
        <f t="shared" si="15"/>
        <v>28</v>
      </c>
      <c r="U8" s="4">
        <f t="shared" si="16"/>
        <v>592</v>
      </c>
      <c r="V8" s="4">
        <f t="shared" si="17"/>
        <v>3</v>
      </c>
      <c r="W8" s="3" t="s">
        <v>41</v>
      </c>
      <c r="X8" s="3"/>
      <c r="Y8" s="3"/>
      <c r="Z8" s="3"/>
      <c r="AA8" s="3"/>
    </row>
    <row r="9" spans="1:27" x14ac:dyDescent="0.25">
      <c r="A9" s="7" t="s">
        <v>20</v>
      </c>
      <c r="B9" s="8">
        <v>43</v>
      </c>
      <c r="C9" s="8">
        <v>7</v>
      </c>
      <c r="D9" s="8">
        <f t="shared" si="0"/>
        <v>301</v>
      </c>
      <c r="E9" s="12">
        <f t="shared" si="1"/>
        <v>110.89473684210526</v>
      </c>
      <c r="F9" s="13">
        <f t="shared" si="2"/>
        <v>110</v>
      </c>
      <c r="G9" s="3">
        <f t="shared" si="18"/>
        <v>50.166666666666664</v>
      </c>
      <c r="H9" s="3">
        <f t="shared" si="3"/>
        <v>50</v>
      </c>
      <c r="I9" s="3">
        <f t="shared" si="4"/>
        <v>39.60526315789474</v>
      </c>
      <c r="J9" s="3">
        <f t="shared" si="5"/>
        <v>39</v>
      </c>
      <c r="K9" s="3">
        <f t="shared" si="6"/>
        <v>30.364035087719298</v>
      </c>
      <c r="L9" s="3">
        <f t="shared" si="7"/>
        <v>30</v>
      </c>
      <c r="M9" s="3">
        <f t="shared" si="8"/>
        <v>22.442982456140349</v>
      </c>
      <c r="N9" s="3">
        <f t="shared" si="9"/>
        <v>22</v>
      </c>
      <c r="O9" s="3">
        <f t="shared" si="10"/>
        <v>18.482456140350877</v>
      </c>
      <c r="P9" s="3">
        <f t="shared" si="11"/>
        <v>18</v>
      </c>
      <c r="Q9" s="3">
        <f t="shared" si="12"/>
        <v>14.521929824561404</v>
      </c>
      <c r="R9" s="3">
        <f t="shared" si="13"/>
        <v>14</v>
      </c>
      <c r="S9" s="3">
        <f t="shared" si="14"/>
        <v>14.521929824561404</v>
      </c>
      <c r="T9" s="3">
        <f t="shared" si="15"/>
        <v>14</v>
      </c>
      <c r="U9" s="4">
        <f t="shared" si="16"/>
        <v>297</v>
      </c>
      <c r="V9" s="4">
        <f t="shared" si="17"/>
        <v>4</v>
      </c>
      <c r="W9" s="3" t="s">
        <v>42</v>
      </c>
      <c r="X9" s="3"/>
      <c r="Y9" s="3"/>
      <c r="Z9" s="3"/>
      <c r="AA9" s="3"/>
    </row>
    <row r="10" spans="1:27" x14ac:dyDescent="0.25">
      <c r="B10" s="2">
        <f>SUM(B2:B9)</f>
        <v>479</v>
      </c>
    </row>
    <row r="12" spans="1:27" ht="15.75" x14ac:dyDescent="0.25">
      <c r="A12" s="10" t="s">
        <v>21</v>
      </c>
      <c r="B12" s="5"/>
    </row>
    <row r="13" spans="1:27" ht="15.75" x14ac:dyDescent="0.25">
      <c r="A13" s="14" t="s">
        <v>1</v>
      </c>
      <c r="B13" s="14" t="s">
        <v>2</v>
      </c>
      <c r="C13" s="15" t="s">
        <v>5</v>
      </c>
      <c r="D13" s="15" t="s">
        <v>6</v>
      </c>
      <c r="E13" s="15" t="s">
        <v>25</v>
      </c>
      <c r="F13" s="15" t="s">
        <v>7</v>
      </c>
      <c r="G13" s="15" t="s">
        <v>26</v>
      </c>
      <c r="H13" s="15" t="s">
        <v>8</v>
      </c>
      <c r="I13" s="15" t="s">
        <v>27</v>
      </c>
      <c r="J13" s="15" t="s">
        <v>9</v>
      </c>
      <c r="K13" s="15" t="s">
        <v>28</v>
      </c>
      <c r="L13" s="15" t="s">
        <v>10</v>
      </c>
      <c r="M13" s="15" t="s">
        <v>29</v>
      </c>
      <c r="N13" s="15" t="s">
        <v>11</v>
      </c>
      <c r="O13" s="15" t="s">
        <v>30</v>
      </c>
      <c r="P13" s="15" t="s">
        <v>12</v>
      </c>
      <c r="Q13" s="15" t="s">
        <v>31</v>
      </c>
      <c r="R13" s="15" t="s">
        <v>32</v>
      </c>
      <c r="S13" s="15" t="s">
        <v>33</v>
      </c>
      <c r="T13" s="3"/>
      <c r="U13" s="3"/>
      <c r="V13" s="3"/>
      <c r="W13" s="3"/>
    </row>
    <row r="14" spans="1:27" x14ac:dyDescent="0.25">
      <c r="A14" s="7" t="s">
        <v>13</v>
      </c>
      <c r="B14" s="8">
        <v>53</v>
      </c>
      <c r="C14" s="8">
        <v>53</v>
      </c>
      <c r="D14" s="3">
        <f>0.176*B14*3</f>
        <v>27.983999999999998</v>
      </c>
      <c r="E14" s="3">
        <f>TRUNC(D14)</f>
        <v>27</v>
      </c>
      <c r="F14" s="3">
        <f>0.1389*B14*3</f>
        <v>22.085100000000001</v>
      </c>
      <c r="G14" s="3">
        <f>TRUNC(F14)</f>
        <v>22</v>
      </c>
      <c r="H14" s="3">
        <f>0.1065*B14*3</f>
        <v>16.933499999999999</v>
      </c>
      <c r="I14" s="3">
        <f>TRUNC(H14)</f>
        <v>16</v>
      </c>
      <c r="J14" s="3">
        <f>0.0787*B14*3</f>
        <v>12.513300000000001</v>
      </c>
      <c r="K14" s="3">
        <f>TRUNC(J14)</f>
        <v>12</v>
      </c>
      <c r="L14" s="3">
        <f>0.0648*B14*3</f>
        <v>10.303199999999999</v>
      </c>
      <c r="M14" s="3">
        <f>TRUNC(L14)</f>
        <v>10</v>
      </c>
      <c r="N14" s="3">
        <f>0.0509*B14*3</f>
        <v>8.0930999999999997</v>
      </c>
      <c r="O14" s="3">
        <f>TRUNC(N14)</f>
        <v>8</v>
      </c>
      <c r="P14" s="3">
        <f>0.0509*B14*3</f>
        <v>8.0930999999999997</v>
      </c>
      <c r="Q14" s="3">
        <f>TRUNC(P14)</f>
        <v>8</v>
      </c>
      <c r="R14" s="4">
        <f>C14+E14+G14+I14+K14+M14+O14+Q14</f>
        <v>156</v>
      </c>
      <c r="S14" s="3">
        <f>B14*3-R14</f>
        <v>3</v>
      </c>
      <c r="T14" s="3" t="s">
        <v>43</v>
      </c>
      <c r="U14" s="3"/>
      <c r="V14" s="3"/>
      <c r="W14" s="3"/>
    </row>
    <row r="15" spans="1:27" x14ac:dyDescent="0.25">
      <c r="A15" s="7" t="s">
        <v>14</v>
      </c>
      <c r="B15" s="8">
        <v>76</v>
      </c>
      <c r="C15" s="8">
        <v>76</v>
      </c>
      <c r="D15" s="3">
        <f t="shared" ref="D15:D21" si="19">0.176*B15*3</f>
        <v>40.128</v>
      </c>
      <c r="E15" s="3">
        <f t="shared" ref="E15:E21" si="20">TRUNC(D15)</f>
        <v>40</v>
      </c>
      <c r="F15" s="3">
        <f t="shared" ref="F15:F21" si="21">0.1389*B15*3</f>
        <v>31.6692</v>
      </c>
      <c r="G15" s="3">
        <f t="shared" ref="G15:G21" si="22">TRUNC(F15)</f>
        <v>31</v>
      </c>
      <c r="H15" s="3">
        <f t="shared" ref="H15:H21" si="23">0.1065*B15*3</f>
        <v>24.281999999999996</v>
      </c>
      <c r="I15" s="3">
        <f t="shared" ref="I15:I21" si="24">TRUNC(H15)</f>
        <v>24</v>
      </c>
      <c r="J15" s="3">
        <f t="shared" ref="J15:J21" si="25">0.0787*B15*3</f>
        <v>17.9436</v>
      </c>
      <c r="K15" s="3">
        <f t="shared" ref="K15:K21" si="26">TRUNC(J15)</f>
        <v>17</v>
      </c>
      <c r="L15" s="3">
        <f t="shared" ref="L15:L21" si="27">0.0648*B15*3</f>
        <v>14.774399999999998</v>
      </c>
      <c r="M15" s="3">
        <f t="shared" ref="M15:M21" si="28">TRUNC(L15)</f>
        <v>14</v>
      </c>
      <c r="N15" s="3">
        <f t="shared" ref="N15:N21" si="29">0.0509*B15*3</f>
        <v>11.6052</v>
      </c>
      <c r="O15" s="3">
        <f t="shared" ref="O15:O21" si="30">TRUNC(N15)</f>
        <v>11</v>
      </c>
      <c r="P15" s="3">
        <f t="shared" ref="P15:P21" si="31">0.0509*B15*3</f>
        <v>11.6052</v>
      </c>
      <c r="Q15" s="3">
        <f t="shared" ref="Q15:Q21" si="32">TRUNC(P15)</f>
        <v>11</v>
      </c>
      <c r="R15" s="4">
        <f t="shared" ref="R15:R21" si="33">C15+E15+G15+I15+K15+M15+O15+Q15</f>
        <v>224</v>
      </c>
      <c r="S15" s="3">
        <f t="shared" ref="S15:S21" si="34">B15*3-R15</f>
        <v>4</v>
      </c>
      <c r="T15" s="3" t="s">
        <v>44</v>
      </c>
      <c r="U15" s="3"/>
      <c r="V15" s="3"/>
      <c r="W15" s="3"/>
    </row>
    <row r="16" spans="1:27" x14ac:dyDescent="0.25">
      <c r="A16" s="7" t="s">
        <v>15</v>
      </c>
      <c r="B16" s="8">
        <v>28</v>
      </c>
      <c r="C16" s="8">
        <v>28</v>
      </c>
      <c r="D16" s="3">
        <f t="shared" si="19"/>
        <v>14.783999999999999</v>
      </c>
      <c r="E16" s="3">
        <f t="shared" si="20"/>
        <v>14</v>
      </c>
      <c r="F16" s="3">
        <f t="shared" si="21"/>
        <v>11.6676</v>
      </c>
      <c r="G16" s="3">
        <f t="shared" si="22"/>
        <v>11</v>
      </c>
      <c r="H16" s="3">
        <f t="shared" si="23"/>
        <v>8.9459999999999997</v>
      </c>
      <c r="I16" s="3">
        <f t="shared" si="24"/>
        <v>8</v>
      </c>
      <c r="J16" s="3">
        <f t="shared" si="25"/>
        <v>6.6108000000000011</v>
      </c>
      <c r="K16" s="3">
        <f t="shared" si="26"/>
        <v>6</v>
      </c>
      <c r="L16" s="3">
        <f t="shared" si="27"/>
        <v>5.4432</v>
      </c>
      <c r="M16" s="3">
        <f t="shared" si="28"/>
        <v>5</v>
      </c>
      <c r="N16" s="3">
        <f t="shared" si="29"/>
        <v>4.2755999999999998</v>
      </c>
      <c r="O16" s="3">
        <f t="shared" si="30"/>
        <v>4</v>
      </c>
      <c r="P16" s="3">
        <f t="shared" si="31"/>
        <v>4.2755999999999998</v>
      </c>
      <c r="Q16" s="3">
        <f t="shared" si="32"/>
        <v>4</v>
      </c>
      <c r="R16" s="4">
        <f t="shared" si="33"/>
        <v>80</v>
      </c>
      <c r="S16" s="3">
        <f t="shared" si="34"/>
        <v>4</v>
      </c>
      <c r="T16" s="3" t="s">
        <v>45</v>
      </c>
      <c r="U16" s="3"/>
      <c r="V16" s="3"/>
      <c r="W16" s="3"/>
    </row>
    <row r="17" spans="1:23" x14ac:dyDescent="0.25">
      <c r="A17" s="7" t="s">
        <v>16</v>
      </c>
      <c r="B17" s="8">
        <v>49</v>
      </c>
      <c r="C17" s="8">
        <v>49</v>
      </c>
      <c r="D17" s="3">
        <f t="shared" si="19"/>
        <v>25.871999999999996</v>
      </c>
      <c r="E17" s="3">
        <f>TRUNC(D17)</f>
        <v>25</v>
      </c>
      <c r="F17" s="3">
        <f t="shared" si="21"/>
        <v>20.418299999999999</v>
      </c>
      <c r="G17" s="3">
        <f t="shared" si="22"/>
        <v>20</v>
      </c>
      <c r="H17" s="3">
        <f t="shared" si="23"/>
        <v>15.6555</v>
      </c>
      <c r="I17" s="3">
        <f t="shared" si="24"/>
        <v>15</v>
      </c>
      <c r="J17" s="3">
        <f t="shared" si="25"/>
        <v>11.568900000000001</v>
      </c>
      <c r="K17" s="3">
        <f t="shared" si="26"/>
        <v>11</v>
      </c>
      <c r="L17" s="3">
        <f t="shared" si="27"/>
        <v>9.525599999999999</v>
      </c>
      <c r="M17" s="3">
        <f t="shared" si="28"/>
        <v>9</v>
      </c>
      <c r="N17" s="3">
        <f t="shared" si="29"/>
        <v>7.4823000000000004</v>
      </c>
      <c r="O17" s="3">
        <f t="shared" si="30"/>
        <v>7</v>
      </c>
      <c r="P17" s="3">
        <f t="shared" si="31"/>
        <v>7.4823000000000004</v>
      </c>
      <c r="Q17" s="3">
        <f t="shared" si="32"/>
        <v>7</v>
      </c>
      <c r="R17" s="4">
        <f t="shared" si="33"/>
        <v>143</v>
      </c>
      <c r="S17" s="3">
        <f t="shared" si="34"/>
        <v>4</v>
      </c>
      <c r="T17" s="3" t="s">
        <v>46</v>
      </c>
      <c r="U17" s="3"/>
      <c r="V17" s="3"/>
      <c r="W17" s="3"/>
    </row>
    <row r="18" spans="1:23" x14ac:dyDescent="0.25">
      <c r="A18" s="7" t="s">
        <v>17</v>
      </c>
      <c r="B18" s="8">
        <v>83</v>
      </c>
      <c r="C18" s="8">
        <v>83</v>
      </c>
      <c r="D18" s="3">
        <f t="shared" si="19"/>
        <v>43.823999999999998</v>
      </c>
      <c r="E18" s="3">
        <f t="shared" si="20"/>
        <v>43</v>
      </c>
      <c r="F18" s="3">
        <f t="shared" si="21"/>
        <v>34.586099999999995</v>
      </c>
      <c r="G18" s="3">
        <f t="shared" si="22"/>
        <v>34</v>
      </c>
      <c r="H18" s="3">
        <f t="shared" si="23"/>
        <v>26.518499999999996</v>
      </c>
      <c r="I18" s="3">
        <f t="shared" si="24"/>
        <v>26</v>
      </c>
      <c r="J18" s="3">
        <f t="shared" si="25"/>
        <v>19.596300000000003</v>
      </c>
      <c r="K18" s="3">
        <f t="shared" si="26"/>
        <v>19</v>
      </c>
      <c r="L18" s="3">
        <f t="shared" si="27"/>
        <v>16.135200000000001</v>
      </c>
      <c r="M18" s="3">
        <f t="shared" si="28"/>
        <v>16</v>
      </c>
      <c r="N18" s="3">
        <f t="shared" si="29"/>
        <v>12.674100000000001</v>
      </c>
      <c r="O18" s="3">
        <f t="shared" si="30"/>
        <v>12</v>
      </c>
      <c r="P18" s="3">
        <f t="shared" si="31"/>
        <v>12.674100000000001</v>
      </c>
      <c r="Q18" s="3">
        <f t="shared" si="32"/>
        <v>12</v>
      </c>
      <c r="R18" s="4">
        <f t="shared" si="33"/>
        <v>245</v>
      </c>
      <c r="S18" s="3">
        <f t="shared" si="34"/>
        <v>4</v>
      </c>
      <c r="T18" s="3" t="s">
        <v>47</v>
      </c>
      <c r="U18" s="3"/>
      <c r="V18" s="3"/>
      <c r="W18" s="3"/>
    </row>
    <row r="19" spans="1:23" x14ac:dyDescent="0.25">
      <c r="A19" s="7" t="s">
        <v>18</v>
      </c>
      <c r="B19" s="8">
        <v>62</v>
      </c>
      <c r="C19" s="8">
        <v>62</v>
      </c>
      <c r="D19" s="3">
        <f t="shared" si="19"/>
        <v>32.735999999999997</v>
      </c>
      <c r="E19" s="3">
        <f t="shared" si="20"/>
        <v>32</v>
      </c>
      <c r="F19" s="3">
        <f t="shared" si="21"/>
        <v>25.8354</v>
      </c>
      <c r="G19" s="3">
        <f t="shared" si="22"/>
        <v>25</v>
      </c>
      <c r="H19" s="3">
        <f t="shared" si="23"/>
        <v>19.808999999999997</v>
      </c>
      <c r="I19" s="3">
        <f t="shared" si="24"/>
        <v>19</v>
      </c>
      <c r="J19" s="3">
        <f t="shared" si="25"/>
        <v>14.638200000000001</v>
      </c>
      <c r="K19" s="3">
        <f t="shared" si="26"/>
        <v>14</v>
      </c>
      <c r="L19" s="3">
        <f t="shared" si="27"/>
        <v>12.0528</v>
      </c>
      <c r="M19" s="3">
        <f t="shared" si="28"/>
        <v>12</v>
      </c>
      <c r="N19" s="3">
        <f t="shared" si="29"/>
        <v>9.4674000000000014</v>
      </c>
      <c r="O19" s="3">
        <f t="shared" si="30"/>
        <v>9</v>
      </c>
      <c r="P19" s="3">
        <f t="shared" si="31"/>
        <v>9.4674000000000014</v>
      </c>
      <c r="Q19" s="3">
        <f t="shared" si="32"/>
        <v>9</v>
      </c>
      <c r="R19" s="4">
        <f t="shared" si="33"/>
        <v>182</v>
      </c>
      <c r="S19" s="3">
        <f t="shared" si="34"/>
        <v>4</v>
      </c>
      <c r="T19" s="3" t="s">
        <v>48</v>
      </c>
      <c r="U19" s="3"/>
      <c r="V19" s="3"/>
      <c r="W19" s="3"/>
    </row>
    <row r="20" spans="1:23" x14ac:dyDescent="0.25">
      <c r="A20" s="7" t="s">
        <v>19</v>
      </c>
      <c r="B20" s="8">
        <v>85</v>
      </c>
      <c r="C20" s="8">
        <v>85</v>
      </c>
      <c r="D20" s="3">
        <f t="shared" si="19"/>
        <v>44.879999999999995</v>
      </c>
      <c r="E20" s="3">
        <f t="shared" si="20"/>
        <v>44</v>
      </c>
      <c r="F20" s="3">
        <f t="shared" si="21"/>
        <v>35.419499999999999</v>
      </c>
      <c r="G20" s="3">
        <f t="shared" si="22"/>
        <v>35</v>
      </c>
      <c r="H20" s="3">
        <f t="shared" si="23"/>
        <v>27.157499999999999</v>
      </c>
      <c r="I20" s="3">
        <f t="shared" si="24"/>
        <v>27</v>
      </c>
      <c r="J20" s="3">
        <f t="shared" si="25"/>
        <v>20.0685</v>
      </c>
      <c r="K20" s="3">
        <f t="shared" si="26"/>
        <v>20</v>
      </c>
      <c r="L20" s="3">
        <f t="shared" si="27"/>
        <v>16.524000000000001</v>
      </c>
      <c r="M20" s="3">
        <f t="shared" si="28"/>
        <v>16</v>
      </c>
      <c r="N20" s="3">
        <f t="shared" si="29"/>
        <v>12.979500000000002</v>
      </c>
      <c r="O20" s="3">
        <f t="shared" si="30"/>
        <v>12</v>
      </c>
      <c r="P20" s="3">
        <f t="shared" si="31"/>
        <v>12.979500000000002</v>
      </c>
      <c r="Q20" s="3">
        <f t="shared" si="32"/>
        <v>12</v>
      </c>
      <c r="R20" s="4">
        <f t="shared" si="33"/>
        <v>251</v>
      </c>
      <c r="S20" s="3">
        <f t="shared" si="34"/>
        <v>4</v>
      </c>
      <c r="T20" s="3" t="s">
        <v>49</v>
      </c>
      <c r="U20" s="3"/>
      <c r="V20" s="3"/>
      <c r="W20" s="3"/>
    </row>
    <row r="21" spans="1:23" x14ac:dyDescent="0.25">
      <c r="A21" s="7" t="s">
        <v>20</v>
      </c>
      <c r="B21" s="8">
        <v>43</v>
      </c>
      <c r="C21" s="8">
        <v>43</v>
      </c>
      <c r="D21" s="3">
        <f t="shared" si="19"/>
        <v>22.704000000000001</v>
      </c>
      <c r="E21" s="3">
        <f t="shared" si="20"/>
        <v>22</v>
      </c>
      <c r="F21" s="3">
        <f t="shared" si="21"/>
        <v>17.918099999999999</v>
      </c>
      <c r="G21" s="3">
        <f t="shared" si="22"/>
        <v>17</v>
      </c>
      <c r="H21" s="3">
        <f t="shared" si="23"/>
        <v>13.738499999999998</v>
      </c>
      <c r="I21" s="3">
        <f t="shared" si="24"/>
        <v>13</v>
      </c>
      <c r="J21" s="3">
        <f t="shared" si="25"/>
        <v>10.1523</v>
      </c>
      <c r="K21" s="3">
        <f t="shared" si="26"/>
        <v>10</v>
      </c>
      <c r="L21" s="3">
        <f t="shared" si="27"/>
        <v>8.3591999999999995</v>
      </c>
      <c r="M21" s="3">
        <f t="shared" si="28"/>
        <v>8</v>
      </c>
      <c r="N21" s="3">
        <f t="shared" si="29"/>
        <v>6.5660999999999996</v>
      </c>
      <c r="O21" s="3">
        <f t="shared" si="30"/>
        <v>6</v>
      </c>
      <c r="P21" s="3">
        <f t="shared" si="31"/>
        <v>6.5660999999999996</v>
      </c>
      <c r="Q21" s="3">
        <f t="shared" si="32"/>
        <v>6</v>
      </c>
      <c r="R21" s="4">
        <f t="shared" si="33"/>
        <v>125</v>
      </c>
      <c r="S21" s="3">
        <f t="shared" si="34"/>
        <v>4</v>
      </c>
      <c r="T21" s="3" t="s">
        <v>50</v>
      </c>
      <c r="U21" s="3"/>
      <c r="V21" s="3"/>
      <c r="W21" s="3"/>
    </row>
    <row r="24" spans="1:23" x14ac:dyDescent="0.25">
      <c r="A24" s="5" t="s">
        <v>0</v>
      </c>
      <c r="B24" s="5"/>
      <c r="C24" s="5"/>
      <c r="D24" s="5"/>
    </row>
    <row r="25" spans="1:23" x14ac:dyDescent="0.25">
      <c r="A25" s="6" t="s">
        <v>1</v>
      </c>
      <c r="B25" s="6" t="s">
        <v>2</v>
      </c>
      <c r="C25" s="6" t="s">
        <v>3</v>
      </c>
      <c r="D25" s="6" t="s">
        <v>4</v>
      </c>
      <c r="E25" s="6" t="s">
        <v>5</v>
      </c>
      <c r="F25" s="6" t="s">
        <v>6</v>
      </c>
      <c r="G25" s="6" t="s">
        <v>7</v>
      </c>
      <c r="H25" s="6" t="s">
        <v>8</v>
      </c>
      <c r="I25" s="6" t="s">
        <v>9</v>
      </c>
      <c r="J25" s="6" t="s">
        <v>10</v>
      </c>
      <c r="K25" s="6" t="s">
        <v>11</v>
      </c>
      <c r="L25" s="6" t="s">
        <v>12</v>
      </c>
      <c r="M25" s="3"/>
      <c r="N25" s="6" t="s">
        <v>32</v>
      </c>
    </row>
    <row r="26" spans="1:23" ht="15.75" thickBot="1" x14ac:dyDescent="0.3">
      <c r="A26" s="7" t="s">
        <v>13</v>
      </c>
      <c r="B26" s="8">
        <v>53</v>
      </c>
      <c r="C26" s="9">
        <v>7</v>
      </c>
      <c r="D26" s="8">
        <f>B26*C26</f>
        <v>371</v>
      </c>
      <c r="E26" s="3">
        <v>137</v>
      </c>
      <c r="F26" s="3">
        <v>62</v>
      </c>
      <c r="G26" s="3">
        <v>49</v>
      </c>
      <c r="H26" s="3">
        <v>37</v>
      </c>
      <c r="I26" s="3">
        <v>27</v>
      </c>
      <c r="J26" s="3">
        <v>23</v>
      </c>
      <c r="K26" s="3">
        <v>18</v>
      </c>
      <c r="L26" s="3">
        <v>18</v>
      </c>
      <c r="M26" s="3"/>
      <c r="N26" s="21">
        <f t="shared" ref="N26:N33" si="35">SUM(E26:L26)</f>
        <v>371</v>
      </c>
    </row>
    <row r="27" spans="1:23" ht="15.75" thickBot="1" x14ac:dyDescent="0.3">
      <c r="A27" s="7" t="s">
        <v>14</v>
      </c>
      <c r="B27" s="8">
        <v>76</v>
      </c>
      <c r="C27" s="9">
        <v>7</v>
      </c>
      <c r="D27" s="8">
        <f t="shared" ref="D27:D33" si="36">B27*C27</f>
        <v>532</v>
      </c>
      <c r="E27" s="3">
        <v>196</v>
      </c>
      <c r="F27" s="24">
        <v>88</v>
      </c>
      <c r="G27" s="3">
        <v>70</v>
      </c>
      <c r="H27" s="25">
        <v>53</v>
      </c>
      <c r="I27" s="24">
        <v>39</v>
      </c>
      <c r="J27" s="24">
        <v>32</v>
      </c>
      <c r="K27" s="24">
        <v>25</v>
      </c>
      <c r="L27" s="24">
        <v>25</v>
      </c>
      <c r="M27" s="17"/>
      <c r="N27" s="18">
        <f t="shared" si="35"/>
        <v>528</v>
      </c>
      <c r="O27" s="19"/>
      <c r="P27" s="19" t="s">
        <v>51</v>
      </c>
      <c r="Q27" s="19"/>
      <c r="R27" s="19"/>
      <c r="S27" s="19"/>
      <c r="T27" s="19"/>
      <c r="U27" s="19"/>
      <c r="V27" s="19"/>
      <c r="W27" s="20"/>
    </row>
    <row r="28" spans="1:23" ht="15.75" thickBot="1" x14ac:dyDescent="0.3">
      <c r="A28" s="7" t="s">
        <v>15</v>
      </c>
      <c r="B28" s="8">
        <v>28</v>
      </c>
      <c r="C28" s="9">
        <v>7</v>
      </c>
      <c r="D28" s="8">
        <f t="shared" si="36"/>
        <v>196</v>
      </c>
      <c r="E28" s="3">
        <v>72</v>
      </c>
      <c r="F28" s="3">
        <v>33</v>
      </c>
      <c r="G28" s="3">
        <v>26</v>
      </c>
      <c r="H28" s="3">
        <v>20</v>
      </c>
      <c r="I28" s="3">
        <v>15</v>
      </c>
      <c r="J28" s="3">
        <v>12</v>
      </c>
      <c r="K28" s="3">
        <v>9</v>
      </c>
      <c r="L28" s="3">
        <v>9</v>
      </c>
      <c r="M28" s="3"/>
      <c r="N28" s="23">
        <f t="shared" si="35"/>
        <v>196</v>
      </c>
    </row>
    <row r="29" spans="1:23" ht="15.75" thickBot="1" x14ac:dyDescent="0.3">
      <c r="A29" s="7" t="s">
        <v>16</v>
      </c>
      <c r="B29" s="8">
        <v>49</v>
      </c>
      <c r="C29" s="9">
        <v>7</v>
      </c>
      <c r="D29" s="8">
        <f t="shared" si="36"/>
        <v>343</v>
      </c>
      <c r="E29" s="3">
        <v>126</v>
      </c>
      <c r="F29" s="3">
        <v>57</v>
      </c>
      <c r="G29" s="3">
        <v>45</v>
      </c>
      <c r="H29" s="3">
        <v>35</v>
      </c>
      <c r="I29" s="3">
        <v>26</v>
      </c>
      <c r="J29" s="3">
        <v>21</v>
      </c>
      <c r="K29" s="26">
        <v>16</v>
      </c>
      <c r="L29" s="26">
        <v>16</v>
      </c>
      <c r="M29" s="17"/>
      <c r="N29" s="18">
        <f t="shared" si="35"/>
        <v>342</v>
      </c>
      <c r="O29" s="19"/>
      <c r="P29" s="19" t="s">
        <v>52</v>
      </c>
      <c r="Q29" s="19"/>
      <c r="R29" s="19"/>
      <c r="S29" s="19"/>
      <c r="T29" s="19"/>
      <c r="U29" s="20"/>
    </row>
    <row r="30" spans="1:23" x14ac:dyDescent="0.25">
      <c r="A30" s="7" t="s">
        <v>17</v>
      </c>
      <c r="B30" s="8">
        <v>83</v>
      </c>
      <c r="C30" s="9">
        <v>7</v>
      </c>
      <c r="D30" s="8">
        <f t="shared" si="36"/>
        <v>581</v>
      </c>
      <c r="E30" s="3">
        <v>214</v>
      </c>
      <c r="F30" s="3">
        <v>97</v>
      </c>
      <c r="G30" s="3">
        <v>76</v>
      </c>
      <c r="H30" s="3">
        <v>59</v>
      </c>
      <c r="I30" s="3">
        <v>43</v>
      </c>
      <c r="J30" s="3">
        <v>36</v>
      </c>
      <c r="K30" s="3">
        <v>28</v>
      </c>
      <c r="L30" s="3">
        <v>28</v>
      </c>
      <c r="M30" s="3"/>
      <c r="N30" s="22">
        <f t="shared" si="35"/>
        <v>581</v>
      </c>
    </row>
    <row r="31" spans="1:23" x14ac:dyDescent="0.25">
      <c r="A31" s="7" t="s">
        <v>18</v>
      </c>
      <c r="B31" s="8">
        <v>62</v>
      </c>
      <c r="C31" s="9">
        <v>7</v>
      </c>
      <c r="D31" s="8">
        <f t="shared" si="36"/>
        <v>434</v>
      </c>
      <c r="E31" s="3">
        <v>160</v>
      </c>
      <c r="F31" s="3">
        <v>72</v>
      </c>
      <c r="G31" s="3">
        <v>57</v>
      </c>
      <c r="H31" s="3">
        <v>44</v>
      </c>
      <c r="I31" s="3">
        <v>32</v>
      </c>
      <c r="J31" s="3">
        <v>27</v>
      </c>
      <c r="K31" s="3">
        <v>21</v>
      </c>
      <c r="L31" s="3">
        <v>21</v>
      </c>
      <c r="M31" s="3"/>
      <c r="N31" s="3">
        <f t="shared" si="35"/>
        <v>434</v>
      </c>
    </row>
    <row r="32" spans="1:23" x14ac:dyDescent="0.25">
      <c r="A32" s="7" t="s">
        <v>19</v>
      </c>
      <c r="B32" s="8">
        <v>85</v>
      </c>
      <c r="C32" s="9">
        <v>7</v>
      </c>
      <c r="D32" s="8">
        <f t="shared" si="36"/>
        <v>595</v>
      </c>
      <c r="E32" s="3">
        <v>219</v>
      </c>
      <c r="F32" s="3">
        <v>99</v>
      </c>
      <c r="G32" s="3">
        <v>78</v>
      </c>
      <c r="H32" s="3">
        <v>60</v>
      </c>
      <c r="I32" s="3">
        <v>44</v>
      </c>
      <c r="J32" s="3">
        <v>37</v>
      </c>
      <c r="K32" s="3">
        <v>29</v>
      </c>
      <c r="L32" s="3">
        <v>29</v>
      </c>
      <c r="M32" s="3"/>
      <c r="N32" s="3">
        <f t="shared" si="35"/>
        <v>595</v>
      </c>
    </row>
    <row r="33" spans="1:16" x14ac:dyDescent="0.25">
      <c r="A33" s="7" t="s">
        <v>20</v>
      </c>
      <c r="B33" s="8">
        <v>43</v>
      </c>
      <c r="C33" s="9">
        <v>7</v>
      </c>
      <c r="D33" s="8">
        <f t="shared" si="36"/>
        <v>301</v>
      </c>
      <c r="E33" s="3">
        <v>111</v>
      </c>
      <c r="F33" s="3">
        <v>50</v>
      </c>
      <c r="G33" s="3">
        <v>40</v>
      </c>
      <c r="H33" s="3">
        <v>30</v>
      </c>
      <c r="I33" s="3">
        <v>22</v>
      </c>
      <c r="J33" s="3">
        <v>18</v>
      </c>
      <c r="K33" s="3">
        <v>15</v>
      </c>
      <c r="L33" s="3">
        <v>15</v>
      </c>
      <c r="M33" s="3"/>
      <c r="N33" s="3">
        <f t="shared" si="35"/>
        <v>301</v>
      </c>
    </row>
    <row r="34" spans="1:16" x14ac:dyDescent="0.25">
      <c r="E34" s="1">
        <f>SUM(E26:E33)</f>
        <v>1235</v>
      </c>
    </row>
    <row r="35" spans="1:16" ht="15.75" x14ac:dyDescent="0.25">
      <c r="A35" s="10" t="s">
        <v>21</v>
      </c>
      <c r="B35" s="5"/>
    </row>
    <row r="36" spans="1:16" x14ac:dyDescent="0.25">
      <c r="A36" s="6" t="s">
        <v>1</v>
      </c>
      <c r="B36" s="6" t="s">
        <v>2</v>
      </c>
      <c r="C36" s="6" t="s">
        <v>5</v>
      </c>
      <c r="D36" s="6" t="s">
        <v>6</v>
      </c>
      <c r="E36" s="6" t="s">
        <v>7</v>
      </c>
      <c r="F36" s="6" t="s">
        <v>8</v>
      </c>
      <c r="G36" s="6" t="s">
        <v>9</v>
      </c>
      <c r="H36" s="6" t="s">
        <v>10</v>
      </c>
      <c r="I36" s="6" t="s">
        <v>11</v>
      </c>
      <c r="J36" s="6" t="s">
        <v>12</v>
      </c>
      <c r="K36" s="6"/>
      <c r="L36" s="6" t="s">
        <v>32</v>
      </c>
      <c r="P36" s="16"/>
    </row>
    <row r="37" spans="1:16" x14ac:dyDescent="0.25">
      <c r="A37" s="7" t="s">
        <v>13</v>
      </c>
      <c r="B37" s="8">
        <v>53</v>
      </c>
      <c r="C37" s="8">
        <v>53</v>
      </c>
      <c r="D37" s="3">
        <v>28</v>
      </c>
      <c r="E37" s="3">
        <v>22</v>
      </c>
      <c r="F37" s="3">
        <v>17</v>
      </c>
      <c r="G37" s="3">
        <v>13</v>
      </c>
      <c r="H37" s="3">
        <v>10</v>
      </c>
      <c r="I37" s="3">
        <v>8</v>
      </c>
      <c r="J37" s="3">
        <v>8</v>
      </c>
      <c r="K37" s="3"/>
      <c r="L37" s="4">
        <f t="shared" ref="L37:L44" si="37">SUM(C37:J37)</f>
        <v>159</v>
      </c>
      <c r="P37" s="16"/>
    </row>
    <row r="38" spans="1:16" x14ac:dyDescent="0.25">
      <c r="A38" s="7" t="s">
        <v>14</v>
      </c>
      <c r="B38" s="8">
        <v>76</v>
      </c>
      <c r="C38" s="8">
        <v>76</v>
      </c>
      <c r="D38" s="3">
        <v>40</v>
      </c>
      <c r="E38" s="3">
        <v>32</v>
      </c>
      <c r="F38" s="3">
        <v>24</v>
      </c>
      <c r="G38" s="3">
        <v>18</v>
      </c>
      <c r="H38" s="3">
        <v>15</v>
      </c>
      <c r="I38" s="3">
        <v>11</v>
      </c>
      <c r="J38" s="3">
        <v>11</v>
      </c>
      <c r="K38" s="3"/>
      <c r="L38" s="4">
        <f t="shared" si="37"/>
        <v>227</v>
      </c>
      <c r="P38" s="16"/>
    </row>
    <row r="39" spans="1:16" x14ac:dyDescent="0.25">
      <c r="A39" s="7" t="s">
        <v>15</v>
      </c>
      <c r="B39" s="8">
        <v>28</v>
      </c>
      <c r="C39" s="8">
        <v>28</v>
      </c>
      <c r="D39" s="3">
        <v>15</v>
      </c>
      <c r="E39" s="3">
        <v>12</v>
      </c>
      <c r="F39" s="3">
        <v>9</v>
      </c>
      <c r="G39" s="3">
        <v>7</v>
      </c>
      <c r="H39" s="3">
        <v>5</v>
      </c>
      <c r="I39" s="3">
        <v>4</v>
      </c>
      <c r="J39" s="3">
        <v>4</v>
      </c>
      <c r="K39" s="3"/>
      <c r="L39" s="4">
        <f t="shared" si="37"/>
        <v>84</v>
      </c>
      <c r="P39" s="16"/>
    </row>
    <row r="40" spans="1:16" x14ac:dyDescent="0.25">
      <c r="A40" s="7" t="s">
        <v>16</v>
      </c>
      <c r="B40" s="8">
        <v>49</v>
      </c>
      <c r="C40" s="8">
        <v>49</v>
      </c>
      <c r="D40" s="3">
        <v>26</v>
      </c>
      <c r="E40" s="3">
        <v>20</v>
      </c>
      <c r="F40" s="3">
        <v>16</v>
      </c>
      <c r="G40" s="3">
        <v>12</v>
      </c>
      <c r="H40" s="3">
        <v>10</v>
      </c>
      <c r="I40" s="3">
        <v>7</v>
      </c>
      <c r="J40" s="3">
        <v>7</v>
      </c>
      <c r="K40" s="3"/>
      <c r="L40" s="4">
        <f t="shared" si="37"/>
        <v>147</v>
      </c>
      <c r="P40" s="16"/>
    </row>
    <row r="41" spans="1:16" x14ac:dyDescent="0.25">
      <c r="A41" s="7" t="s">
        <v>17</v>
      </c>
      <c r="B41" s="8">
        <v>83</v>
      </c>
      <c r="C41" s="8">
        <v>83</v>
      </c>
      <c r="D41" s="3">
        <v>44</v>
      </c>
      <c r="E41" s="3">
        <v>34</v>
      </c>
      <c r="F41" s="3">
        <v>26</v>
      </c>
      <c r="G41" s="3">
        <v>20</v>
      </c>
      <c r="H41" s="3">
        <v>16</v>
      </c>
      <c r="I41" s="3">
        <v>13</v>
      </c>
      <c r="J41" s="3">
        <v>13</v>
      </c>
      <c r="K41" s="3"/>
      <c r="L41" s="4">
        <f t="shared" si="37"/>
        <v>249</v>
      </c>
      <c r="P41" s="16"/>
    </row>
    <row r="42" spans="1:16" x14ac:dyDescent="0.25">
      <c r="A42" s="7" t="s">
        <v>18</v>
      </c>
      <c r="B42" s="8">
        <v>62</v>
      </c>
      <c r="C42" s="8">
        <v>62</v>
      </c>
      <c r="D42" s="3">
        <v>33</v>
      </c>
      <c r="E42" s="3">
        <v>26</v>
      </c>
      <c r="F42" s="3">
        <v>20</v>
      </c>
      <c r="G42" s="3">
        <v>15</v>
      </c>
      <c r="H42" s="3">
        <v>12</v>
      </c>
      <c r="I42" s="3">
        <v>9</v>
      </c>
      <c r="J42" s="3">
        <v>9</v>
      </c>
      <c r="K42" s="3"/>
      <c r="L42" s="4">
        <f t="shared" si="37"/>
        <v>186</v>
      </c>
      <c r="P42" s="16"/>
    </row>
    <row r="43" spans="1:16" x14ac:dyDescent="0.25">
      <c r="A43" s="7" t="s">
        <v>19</v>
      </c>
      <c r="B43" s="8">
        <v>85</v>
      </c>
      <c r="C43" s="8">
        <v>85</v>
      </c>
      <c r="D43" s="3">
        <v>45</v>
      </c>
      <c r="E43" s="3">
        <v>35</v>
      </c>
      <c r="F43" s="3">
        <v>27</v>
      </c>
      <c r="G43" s="3">
        <v>20</v>
      </c>
      <c r="H43" s="3">
        <v>17</v>
      </c>
      <c r="I43" s="3">
        <v>13</v>
      </c>
      <c r="J43" s="3">
        <v>13</v>
      </c>
      <c r="K43" s="3"/>
      <c r="L43" s="4">
        <f t="shared" si="37"/>
        <v>255</v>
      </c>
      <c r="P43" s="16"/>
    </row>
    <row r="44" spans="1:16" x14ac:dyDescent="0.25">
      <c r="A44" s="7" t="s">
        <v>20</v>
      </c>
      <c r="B44" s="8">
        <v>43</v>
      </c>
      <c r="C44" s="8">
        <v>43</v>
      </c>
      <c r="D44" s="3">
        <v>23</v>
      </c>
      <c r="E44" s="3">
        <v>18</v>
      </c>
      <c r="F44" s="3">
        <v>14</v>
      </c>
      <c r="G44" s="3">
        <v>10</v>
      </c>
      <c r="H44" s="3">
        <v>8</v>
      </c>
      <c r="I44" s="3">
        <v>6</v>
      </c>
      <c r="J44" s="3">
        <v>6</v>
      </c>
      <c r="K44" s="3"/>
      <c r="L44" s="4">
        <f t="shared" si="37"/>
        <v>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2016-09-20T16:29:22Z</dcterms:modified>
</cp:coreProperties>
</file>