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__rik24_2021\"/>
    </mc:Choice>
  </mc:AlternateContent>
  <xr:revisionPtr revIDLastSave="0" documentId="13_ncr:1_{A1C4BE03-AB48-4D09-9236-93732EDDFF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IK24" sheetId="4" r:id="rId1"/>
  </sheets>
  <calcPr calcId="191029"/>
</workbook>
</file>

<file path=xl/calcChain.xml><?xml version="1.0" encoding="utf-8"?>
<calcChain xmlns="http://schemas.openxmlformats.org/spreadsheetml/2006/main">
  <c r="I17" i="4" l="1"/>
  <c r="I18" i="4"/>
  <c r="I19" i="4"/>
  <c r="I20" i="4"/>
  <c r="I21" i="4"/>
  <c r="I22" i="4"/>
  <c r="I23" i="4"/>
  <c r="I16" i="4"/>
  <c r="G17" i="4"/>
  <c r="G18" i="4"/>
  <c r="G19" i="4"/>
  <c r="G20" i="4"/>
  <c r="H20" i="4" s="1"/>
  <c r="G21" i="4"/>
  <c r="G22" i="4"/>
  <c r="G23" i="4"/>
  <c r="G16" i="4"/>
  <c r="E17" i="4"/>
  <c r="E18" i="4"/>
  <c r="E19" i="4"/>
  <c r="E20" i="4"/>
  <c r="F20" i="4" s="1"/>
  <c r="E21" i="4"/>
  <c r="E22" i="4"/>
  <c r="E23" i="4"/>
  <c r="E16" i="4"/>
  <c r="H4" i="4"/>
  <c r="F10" i="4"/>
  <c r="D40" i="4"/>
  <c r="D41" i="4"/>
  <c r="D42" i="4"/>
  <c r="D43" i="4"/>
  <c r="D44" i="4"/>
  <c r="D45" i="4"/>
  <c r="D46" i="4"/>
  <c r="D39" i="4"/>
  <c r="C40" i="4"/>
  <c r="C41" i="4"/>
  <c r="C42" i="4"/>
  <c r="C43" i="4"/>
  <c r="C44" i="4"/>
  <c r="C45" i="4"/>
  <c r="C46" i="4"/>
  <c r="C39" i="4"/>
  <c r="I29" i="4"/>
  <c r="I30" i="4"/>
  <c r="I31" i="4"/>
  <c r="I32" i="4"/>
  <c r="I33" i="4"/>
  <c r="I34" i="4"/>
  <c r="I35" i="4"/>
  <c r="I28" i="4"/>
  <c r="H29" i="4"/>
  <c r="H30" i="4"/>
  <c r="H31" i="4"/>
  <c r="H32" i="4"/>
  <c r="H33" i="4"/>
  <c r="H34" i="4"/>
  <c r="H35" i="4"/>
  <c r="H28" i="4"/>
  <c r="G29" i="4"/>
  <c r="G30" i="4"/>
  <c r="G31" i="4"/>
  <c r="G32" i="4"/>
  <c r="G33" i="4"/>
  <c r="G34" i="4"/>
  <c r="G35" i="4"/>
  <c r="G28" i="4"/>
  <c r="J17" i="4"/>
  <c r="J18" i="4"/>
  <c r="J19" i="4"/>
  <c r="J20" i="4"/>
  <c r="J21" i="4"/>
  <c r="J22" i="4"/>
  <c r="J23" i="4"/>
  <c r="J16" i="4"/>
  <c r="H21" i="4"/>
  <c r="H17" i="4"/>
  <c r="H18" i="4"/>
  <c r="H19" i="4"/>
  <c r="H22" i="4"/>
  <c r="H23" i="4"/>
  <c r="H16" i="4"/>
  <c r="F17" i="4"/>
  <c r="F18" i="4"/>
  <c r="F19" i="4"/>
  <c r="F21" i="4"/>
  <c r="F22" i="4"/>
  <c r="F23" i="4"/>
  <c r="F16" i="4"/>
  <c r="D17" i="4"/>
  <c r="D18" i="4"/>
  <c r="D19" i="4"/>
  <c r="D20" i="4"/>
  <c r="D21" i="4"/>
  <c r="D22" i="4"/>
  <c r="D23" i="4"/>
  <c r="D16" i="4"/>
  <c r="C17" i="4"/>
  <c r="C18" i="4"/>
  <c r="C19" i="4"/>
  <c r="C20" i="4"/>
  <c r="C21" i="4"/>
  <c r="C22" i="4"/>
  <c r="C23" i="4"/>
  <c r="C16" i="4"/>
  <c r="K5" i="4"/>
  <c r="K6" i="4"/>
  <c r="K7" i="4"/>
  <c r="K8" i="4"/>
  <c r="K9" i="4"/>
  <c r="K10" i="4"/>
  <c r="K11" i="4"/>
  <c r="K4" i="4"/>
  <c r="J5" i="4"/>
  <c r="J6" i="4"/>
  <c r="J7" i="4"/>
  <c r="J8" i="4"/>
  <c r="J9" i="4"/>
  <c r="J10" i="4"/>
  <c r="J11" i="4"/>
  <c r="J4" i="4"/>
  <c r="I5" i="4"/>
  <c r="I6" i="4"/>
  <c r="I7" i="4"/>
  <c r="I8" i="4"/>
  <c r="I9" i="4"/>
  <c r="I10" i="4"/>
  <c r="I11" i="4"/>
  <c r="I4" i="4"/>
  <c r="I39" i="4" l="1"/>
  <c r="I41" i="4"/>
  <c r="N35" i="4"/>
  <c r="N29" i="4"/>
  <c r="I46" i="4"/>
  <c r="I40" i="4"/>
  <c r="N34" i="4"/>
  <c r="I45" i="4"/>
  <c r="N33" i="4"/>
  <c r="N32" i="4"/>
  <c r="I43" i="4"/>
  <c r="N31" i="4"/>
  <c r="I42" i="4"/>
  <c r="I44" i="4"/>
  <c r="N28" i="4"/>
  <c r="N30" i="4"/>
  <c r="L16" i="4"/>
  <c r="M16" i="4" s="1"/>
  <c r="L19" i="4"/>
  <c r="M19" i="4" s="1"/>
  <c r="L18" i="4"/>
  <c r="M18" i="4" s="1"/>
  <c r="L20" i="4"/>
  <c r="M20" i="4" s="1"/>
  <c r="L17" i="4"/>
  <c r="M17" i="4" s="1"/>
  <c r="L23" i="4"/>
  <c r="M23" i="4" s="1"/>
  <c r="L22" i="4"/>
  <c r="M22" i="4" s="1"/>
  <c r="L21" i="4"/>
  <c r="M21" i="4" s="1"/>
  <c r="D5" i="4" l="1"/>
  <c r="D6" i="4"/>
  <c r="D7" i="4"/>
  <c r="D8" i="4"/>
  <c r="D9" i="4"/>
  <c r="D10" i="4"/>
  <c r="D11" i="4"/>
  <c r="D4" i="4"/>
  <c r="D35" i="4"/>
  <c r="D34" i="4"/>
  <c r="D33" i="4"/>
  <c r="D32" i="4"/>
  <c r="D31" i="4"/>
  <c r="D30" i="4"/>
  <c r="D29" i="4"/>
  <c r="D28" i="4"/>
  <c r="B12" i="4"/>
  <c r="G4" i="4" l="1"/>
  <c r="E4" i="4"/>
  <c r="F4" i="4" s="1"/>
  <c r="G5" i="4"/>
  <c r="H5" i="4" s="1"/>
  <c r="E5" i="4"/>
  <c r="F5" i="4" s="1"/>
  <c r="O5" i="4" s="1"/>
  <c r="G7" i="4"/>
  <c r="H7" i="4" s="1"/>
  <c r="L9" i="4"/>
  <c r="M9" i="4" s="1"/>
  <c r="G9" i="4" s="1"/>
  <c r="H9" i="4" s="1"/>
  <c r="L10" i="4"/>
  <c r="M10" i="4" s="1"/>
  <c r="E10" i="4" s="1"/>
  <c r="L8" i="4"/>
  <c r="M8" i="4" s="1"/>
  <c r="E8" i="4" s="1"/>
  <c r="F8" i="4" s="1"/>
  <c r="L4" i="4"/>
  <c r="M4" i="4" s="1"/>
  <c r="L6" i="4"/>
  <c r="M6" i="4" s="1"/>
  <c r="E6" i="4" s="1"/>
  <c r="F6" i="4" s="1"/>
  <c r="L7" i="4"/>
  <c r="M7" i="4" s="1"/>
  <c r="E7" i="4" s="1"/>
  <c r="F7" i="4" s="1"/>
  <c r="L11" i="4"/>
  <c r="M11" i="4" s="1"/>
  <c r="G11" i="4" s="1"/>
  <c r="H11" i="4" s="1"/>
  <c r="L5" i="4"/>
  <c r="M5" i="4" s="1"/>
  <c r="E11" i="4" l="1"/>
  <c r="F11" i="4" s="1"/>
  <c r="G10" i="4"/>
  <c r="H10" i="4" s="1"/>
  <c r="O10" i="4" s="1"/>
  <c r="G8" i="4"/>
  <c r="H8" i="4" s="1"/>
  <c r="E9" i="4"/>
  <c r="F9" i="4" s="1"/>
  <c r="O9" i="4" s="1"/>
  <c r="G6" i="4"/>
  <c r="H6" i="4" s="1"/>
  <c r="O6" i="4" s="1"/>
  <c r="O11" i="4"/>
  <c r="O7" i="4"/>
  <c r="O4" i="4"/>
  <c r="O8" i="4"/>
</calcChain>
</file>

<file path=xl/sharedStrings.xml><?xml version="1.0" encoding="utf-8"?>
<sst xmlns="http://schemas.openxmlformats.org/spreadsheetml/2006/main" count="90" uniqueCount="40">
  <si>
    <t>Район</t>
  </si>
  <si>
    <t>Брой СИК</t>
  </si>
  <si>
    <t>Брой чл.</t>
  </si>
  <si>
    <t>Общ брой</t>
  </si>
  <si>
    <t>Възраждане</t>
  </si>
  <si>
    <t>Искър</t>
  </si>
  <si>
    <t>Кремиковци</t>
  </si>
  <si>
    <t>Оборище</t>
  </si>
  <si>
    <t>Подуяне</t>
  </si>
  <si>
    <t>Сердика</t>
  </si>
  <si>
    <t>Слатина</t>
  </si>
  <si>
    <t>Средец</t>
  </si>
  <si>
    <t>Брой</t>
  </si>
  <si>
    <t>ГЕРБ</t>
  </si>
  <si>
    <t>ГЕРБ-цяло</t>
  </si>
  <si>
    <t>ДПС</t>
  </si>
  <si>
    <t>ДПС цяло</t>
  </si>
  <si>
    <t>Общо</t>
  </si>
  <si>
    <t>Разлика</t>
  </si>
  <si>
    <t>Допълнителни</t>
  </si>
  <si>
    <t>ОП</t>
  </si>
  <si>
    <t>Воля</t>
  </si>
  <si>
    <t>КП-ДБо</t>
  </si>
  <si>
    <t>КП-ДБо цяло</t>
  </si>
  <si>
    <t>БСП за Б-ия</t>
  </si>
  <si>
    <t>БСП за Б-ия цяло</t>
  </si>
  <si>
    <t>БСПза Б-ия</t>
  </si>
  <si>
    <t>ОП цяло</t>
  </si>
  <si>
    <t>Воля цяло</t>
  </si>
  <si>
    <t>1 ОП</t>
  </si>
  <si>
    <t>1 Воля</t>
  </si>
  <si>
    <t>1 ДПС</t>
  </si>
  <si>
    <t>1Воля+ 1 ОП</t>
  </si>
  <si>
    <t>1 Воля +1 ДПС</t>
  </si>
  <si>
    <t>1ОП +1ДПС</t>
  </si>
  <si>
    <t>1 Воля +1ОП</t>
  </si>
  <si>
    <t>Разпределение по СИК (изчисления)</t>
  </si>
  <si>
    <t>Ръководство (изчисления)</t>
  </si>
  <si>
    <t>Разпределение по СИК (окончателно)</t>
  </si>
  <si>
    <t>Ръководство (окончателно)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</si>
</sst>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4">
    <xf numFmtId="0" fontId="0" fillId="0" borderId="0" xfId="0"/>
    <xf numFmtId="1" fontId="0" fillId="0" borderId="0" xfId="0" applyNumberFormat="1"/>
    <xf numFmtId="0" fontId="0" fillId="0" borderId="0" xfId="0" applyFill="1"/>
    <xf numFmtId="0" fontId="6" fillId="0" borderId="1" xfId="1" applyFont="1" applyBorder="1"/>
    <xf numFmtId="1" fontId="6" fillId="0" borderId="1" xfId="1" applyNumberFormat="1" applyFont="1" applyBorder="1"/>
    <xf numFmtId="0" fontId="0" fillId="0" borderId="1" xfId="0" applyBorder="1"/>
    <xf numFmtId="1" fontId="0" fillId="0" borderId="1" xfId="0" applyNumberFormat="1" applyBorder="1"/>
    <xf numFmtId="0" fontId="4" fillId="0" borderId="0" xfId="1" applyFont="1" applyFill="1" applyAlignment="1">
      <alignment wrapText="1"/>
    </xf>
    <xf numFmtId="0" fontId="4" fillId="0" borderId="1" xfId="2" applyFont="1" applyFill="1" applyBorder="1"/>
    <xf numFmtId="0" fontId="2" fillId="0" borderId="0" xfId="0" applyFont="1" applyFill="1" applyAlignment="1">
      <alignment horizontal="center" wrapText="1"/>
    </xf>
    <xf numFmtId="0" fontId="3" fillId="0" borderId="1" xfId="1" applyBorder="1"/>
    <xf numFmtId="1" fontId="3" fillId="0" borderId="1" xfId="1" applyNumberFormat="1" applyBorder="1"/>
    <xf numFmtId="0" fontId="2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6" fillId="2" borderId="1" xfId="1" applyFont="1" applyFill="1" applyBorder="1"/>
    <xf numFmtId="1" fontId="6" fillId="2" borderId="1" xfId="1" applyNumberFormat="1" applyFont="1" applyFill="1" applyBorder="1"/>
    <xf numFmtId="0" fontId="1" fillId="2" borderId="1" xfId="2" applyFill="1" applyBorder="1"/>
    <xf numFmtId="1" fontId="0" fillId="2" borderId="1" xfId="0" applyNumberFormat="1" applyFill="1" applyBorder="1"/>
    <xf numFmtId="0" fontId="4" fillId="2" borderId="0" xfId="2" applyFont="1" applyFill="1"/>
    <xf numFmtId="1" fontId="0" fillId="2" borderId="0" xfId="0" applyNumberFormat="1" applyFill="1"/>
    <xf numFmtId="1" fontId="3" fillId="2" borderId="1" xfId="1" applyNumberFormat="1" applyFill="1" applyBorder="1"/>
    <xf numFmtId="0" fontId="2" fillId="3" borderId="1" xfId="2" applyFont="1" applyFill="1" applyBorder="1"/>
    <xf numFmtId="0" fontId="1" fillId="3" borderId="1" xfId="2" applyFill="1" applyBorder="1"/>
    <xf numFmtId="0" fontId="0" fillId="3" borderId="1" xfId="0" applyFill="1" applyBorder="1"/>
    <xf numFmtId="0" fontId="4" fillId="3" borderId="1" xfId="2" applyFont="1" applyFill="1" applyBorder="1"/>
    <xf numFmtId="0" fontId="5" fillId="3" borderId="1" xfId="2" applyFont="1" applyFill="1" applyBorder="1"/>
    <xf numFmtId="0" fontId="0" fillId="0" borderId="3" xfId="0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1" xfId="1" applyFont="1" applyFill="1" applyBorder="1" applyAlignment="1">
      <alignment wrapText="1"/>
    </xf>
    <xf numFmtId="0" fontId="4" fillId="0" borderId="2" xfId="2" applyFont="1" applyFill="1" applyBorder="1"/>
    <xf numFmtId="0" fontId="4" fillId="0" borderId="3" xfId="2" applyFont="1" applyFill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46"/>
  <sheetViews>
    <sheetView tabSelected="1" workbookViewId="0">
      <selection activeCell="I16" sqref="I16"/>
    </sheetView>
  </sheetViews>
  <sheetFormatPr defaultRowHeight="15" x14ac:dyDescent="0.25"/>
  <cols>
    <col min="1" max="1" width="13.5703125" customWidth="1"/>
    <col min="5" max="5" width="10.85546875" customWidth="1"/>
    <col min="9" max="9" width="10.5703125" customWidth="1"/>
  </cols>
  <sheetData>
    <row r="2" spans="1:21" x14ac:dyDescent="0.25">
      <c r="A2" t="s">
        <v>36</v>
      </c>
    </row>
    <row r="3" spans="1:21" ht="30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13</v>
      </c>
      <c r="F3" s="31" t="s">
        <v>14</v>
      </c>
      <c r="G3" s="31" t="s">
        <v>24</v>
      </c>
      <c r="H3" s="31" t="s">
        <v>25</v>
      </c>
      <c r="I3" s="31" t="s">
        <v>15</v>
      </c>
      <c r="J3" s="31" t="s">
        <v>20</v>
      </c>
      <c r="K3" s="31" t="s">
        <v>21</v>
      </c>
      <c r="L3" s="31" t="s">
        <v>22</v>
      </c>
      <c r="M3" s="31" t="s">
        <v>23</v>
      </c>
      <c r="N3" s="31"/>
      <c r="O3" s="31" t="s">
        <v>17</v>
      </c>
      <c r="P3" s="7"/>
      <c r="Q3" s="7"/>
      <c r="R3" s="7"/>
      <c r="S3" s="7"/>
      <c r="T3" s="7"/>
      <c r="U3" s="7"/>
    </row>
    <row r="4" spans="1:21" x14ac:dyDescent="0.25">
      <c r="A4" s="3" t="s">
        <v>4</v>
      </c>
      <c r="B4" s="4">
        <v>54</v>
      </c>
      <c r="C4" s="4">
        <v>7</v>
      </c>
      <c r="D4" s="4">
        <f>B4*C4</f>
        <v>378</v>
      </c>
      <c r="E4" s="10">
        <f>(D4-M4-3*B4)*95/165</f>
        <v>120.33333333333333</v>
      </c>
      <c r="F4" s="11">
        <f>ROUND(E4,0)</f>
        <v>120</v>
      </c>
      <c r="G4" s="5">
        <f>(D4-3*B4-M4)*70/165</f>
        <v>88.666666666666671</v>
      </c>
      <c r="H4" s="5">
        <f>ROUND(G4,0)</f>
        <v>89</v>
      </c>
      <c r="I4" s="6">
        <f>B4</f>
        <v>54</v>
      </c>
      <c r="J4" s="6">
        <f>B4</f>
        <v>54</v>
      </c>
      <c r="K4" s="6">
        <f>B4</f>
        <v>54</v>
      </c>
      <c r="L4" s="5">
        <f>D4*0.02</f>
        <v>7.5600000000000005</v>
      </c>
      <c r="M4" s="5">
        <f>TRUNC(L4)</f>
        <v>7</v>
      </c>
      <c r="N4" s="5"/>
      <c r="O4" s="6">
        <f>F4+H4+I4+J4+K4+M4</f>
        <v>378</v>
      </c>
      <c r="S4" s="1"/>
      <c r="T4" s="1"/>
    </row>
    <row r="5" spans="1:21" x14ac:dyDescent="0.25">
      <c r="A5" s="3" t="s">
        <v>5</v>
      </c>
      <c r="B5" s="4">
        <v>77</v>
      </c>
      <c r="C5" s="4">
        <v>7</v>
      </c>
      <c r="D5" s="4">
        <f t="shared" ref="D5:D11" si="0">B5*C5</f>
        <v>539</v>
      </c>
      <c r="E5" s="10">
        <f t="shared" ref="E5:E11" si="1">(D5-M5-3*B5)*95/165</f>
        <v>171.57575757575756</v>
      </c>
      <c r="F5" s="11">
        <f t="shared" ref="F5:F11" si="2">ROUND(E5,0)</f>
        <v>172</v>
      </c>
      <c r="G5" s="13">
        <f t="shared" ref="G5:G11" si="3">(D5-3*B5-M5)*70/165</f>
        <v>126.42424242424242</v>
      </c>
      <c r="H5" s="13">
        <f t="shared" ref="H5:H11" si="4">ROUND(G5,0)</f>
        <v>126</v>
      </c>
      <c r="I5" s="6">
        <f t="shared" ref="I5:I11" si="5">B5</f>
        <v>77</v>
      </c>
      <c r="J5" s="6">
        <f t="shared" ref="J5:J11" si="6">B5</f>
        <v>77</v>
      </c>
      <c r="K5" s="6">
        <f t="shared" ref="K5:K11" si="7">B5</f>
        <v>77</v>
      </c>
      <c r="L5" s="5">
        <f t="shared" ref="L5:L11" si="8">D5*0.02</f>
        <v>10.78</v>
      </c>
      <c r="M5" s="5">
        <f t="shared" ref="M5:M11" si="9">TRUNC(L5)</f>
        <v>10</v>
      </c>
      <c r="N5" s="5"/>
      <c r="O5" s="6">
        <f t="shared" ref="O5:O11" si="10">F5+H5+I5+J5+K5+M5</f>
        <v>539</v>
      </c>
      <c r="S5" s="1"/>
      <c r="T5" s="1"/>
    </row>
    <row r="6" spans="1:21" x14ac:dyDescent="0.25">
      <c r="A6" s="3" t="s">
        <v>6</v>
      </c>
      <c r="B6" s="4">
        <v>28</v>
      </c>
      <c r="C6" s="4">
        <v>7</v>
      </c>
      <c r="D6" s="4">
        <f t="shared" si="0"/>
        <v>196</v>
      </c>
      <c r="E6" s="10">
        <f t="shared" si="1"/>
        <v>62.757575757575758</v>
      </c>
      <c r="F6" s="11">
        <f t="shared" si="2"/>
        <v>63</v>
      </c>
      <c r="G6" s="13">
        <f t="shared" si="3"/>
        <v>46.242424242424242</v>
      </c>
      <c r="H6" s="13">
        <f t="shared" si="4"/>
        <v>46</v>
      </c>
      <c r="I6" s="6">
        <f t="shared" si="5"/>
        <v>28</v>
      </c>
      <c r="J6" s="6">
        <f t="shared" si="6"/>
        <v>28</v>
      </c>
      <c r="K6" s="6">
        <f t="shared" si="7"/>
        <v>28</v>
      </c>
      <c r="L6" s="5">
        <f t="shared" si="8"/>
        <v>3.92</v>
      </c>
      <c r="M6" s="5">
        <f t="shared" si="9"/>
        <v>3</v>
      </c>
      <c r="N6" s="5"/>
      <c r="O6" s="6">
        <f t="shared" si="10"/>
        <v>196</v>
      </c>
      <c r="S6" s="1"/>
      <c r="T6" s="1"/>
    </row>
    <row r="7" spans="1:21" x14ac:dyDescent="0.25">
      <c r="A7" s="3" t="s">
        <v>7</v>
      </c>
      <c r="B7" s="4">
        <v>54</v>
      </c>
      <c r="C7" s="4">
        <v>7</v>
      </c>
      <c r="D7" s="4">
        <f t="shared" si="0"/>
        <v>378</v>
      </c>
      <c r="E7" s="10">
        <f t="shared" si="1"/>
        <v>120.33333333333333</v>
      </c>
      <c r="F7" s="11">
        <f t="shared" si="2"/>
        <v>120</v>
      </c>
      <c r="G7" s="13">
        <f t="shared" si="3"/>
        <v>88.666666666666671</v>
      </c>
      <c r="H7" s="13">
        <f t="shared" si="4"/>
        <v>89</v>
      </c>
      <c r="I7" s="6">
        <f t="shared" si="5"/>
        <v>54</v>
      </c>
      <c r="J7" s="6">
        <f t="shared" si="6"/>
        <v>54</v>
      </c>
      <c r="K7" s="6">
        <f t="shared" si="7"/>
        <v>54</v>
      </c>
      <c r="L7" s="5">
        <f t="shared" si="8"/>
        <v>7.5600000000000005</v>
      </c>
      <c r="M7" s="5">
        <f t="shared" si="9"/>
        <v>7</v>
      </c>
      <c r="N7" s="5"/>
      <c r="O7" s="6">
        <f t="shared" si="10"/>
        <v>378</v>
      </c>
      <c r="S7" s="1"/>
      <c r="T7" s="1"/>
    </row>
    <row r="8" spans="1:21" x14ac:dyDescent="0.25">
      <c r="A8" s="3" t="s">
        <v>8</v>
      </c>
      <c r="B8" s="4">
        <v>83</v>
      </c>
      <c r="C8" s="4">
        <v>7</v>
      </c>
      <c r="D8" s="4">
        <f t="shared" si="0"/>
        <v>581</v>
      </c>
      <c r="E8" s="10">
        <f t="shared" si="1"/>
        <v>184.81818181818181</v>
      </c>
      <c r="F8" s="11">
        <f t="shared" si="2"/>
        <v>185</v>
      </c>
      <c r="G8" s="13">
        <f t="shared" si="3"/>
        <v>136.18181818181819</v>
      </c>
      <c r="H8" s="13">
        <f t="shared" si="4"/>
        <v>136</v>
      </c>
      <c r="I8" s="6">
        <f t="shared" si="5"/>
        <v>83</v>
      </c>
      <c r="J8" s="6">
        <f t="shared" si="6"/>
        <v>83</v>
      </c>
      <c r="K8" s="6">
        <f t="shared" si="7"/>
        <v>83</v>
      </c>
      <c r="L8" s="5">
        <f t="shared" si="8"/>
        <v>11.620000000000001</v>
      </c>
      <c r="M8" s="5">
        <f t="shared" si="9"/>
        <v>11</v>
      </c>
      <c r="N8" s="5"/>
      <c r="O8" s="6">
        <f t="shared" si="10"/>
        <v>581</v>
      </c>
      <c r="S8" s="1"/>
      <c r="T8" s="1"/>
    </row>
    <row r="9" spans="1:21" x14ac:dyDescent="0.25">
      <c r="A9" s="3" t="s">
        <v>9</v>
      </c>
      <c r="B9" s="4">
        <v>62</v>
      </c>
      <c r="C9" s="4">
        <v>7</v>
      </c>
      <c r="D9" s="4">
        <f t="shared" si="0"/>
        <v>434</v>
      </c>
      <c r="E9" s="10">
        <f t="shared" si="1"/>
        <v>138.18181818181819</v>
      </c>
      <c r="F9" s="11">
        <f t="shared" si="2"/>
        <v>138</v>
      </c>
      <c r="G9" s="13">
        <f t="shared" si="3"/>
        <v>101.81818181818181</v>
      </c>
      <c r="H9" s="13">
        <f t="shared" si="4"/>
        <v>102</v>
      </c>
      <c r="I9" s="6">
        <f t="shared" si="5"/>
        <v>62</v>
      </c>
      <c r="J9" s="6">
        <f t="shared" si="6"/>
        <v>62</v>
      </c>
      <c r="K9" s="6">
        <f t="shared" si="7"/>
        <v>62</v>
      </c>
      <c r="L9" s="5">
        <f t="shared" si="8"/>
        <v>8.68</v>
      </c>
      <c r="M9" s="5">
        <f t="shared" si="9"/>
        <v>8</v>
      </c>
      <c r="N9" s="5"/>
      <c r="O9" s="6">
        <f t="shared" si="10"/>
        <v>434</v>
      </c>
      <c r="S9" s="1"/>
      <c r="T9" s="1"/>
    </row>
    <row r="10" spans="1:21" x14ac:dyDescent="0.25">
      <c r="A10" s="3" t="s">
        <v>10</v>
      </c>
      <c r="B10" s="4">
        <v>85</v>
      </c>
      <c r="C10" s="4">
        <v>7</v>
      </c>
      <c r="D10" s="4">
        <f t="shared" si="0"/>
        <v>595</v>
      </c>
      <c r="E10" s="10">
        <f t="shared" si="1"/>
        <v>189.42424242424244</v>
      </c>
      <c r="F10" s="11">
        <f>ROUND(E10,0)</f>
        <v>189</v>
      </c>
      <c r="G10" s="13">
        <f t="shared" si="3"/>
        <v>139.57575757575756</v>
      </c>
      <c r="H10" s="13">
        <f t="shared" si="4"/>
        <v>140</v>
      </c>
      <c r="I10" s="6">
        <f t="shared" si="5"/>
        <v>85</v>
      </c>
      <c r="J10" s="6">
        <f t="shared" si="6"/>
        <v>85</v>
      </c>
      <c r="K10" s="6">
        <f t="shared" si="7"/>
        <v>85</v>
      </c>
      <c r="L10" s="5">
        <f t="shared" si="8"/>
        <v>11.9</v>
      </c>
      <c r="M10" s="5">
        <f t="shared" si="9"/>
        <v>11</v>
      </c>
      <c r="N10" s="5"/>
      <c r="O10" s="6">
        <f t="shared" si="10"/>
        <v>595</v>
      </c>
      <c r="S10" s="1"/>
      <c r="T10" s="1"/>
    </row>
    <row r="11" spans="1:21" x14ac:dyDescent="0.25">
      <c r="A11" s="3" t="s">
        <v>11</v>
      </c>
      <c r="B11" s="4">
        <v>43</v>
      </c>
      <c r="C11" s="4">
        <v>7</v>
      </c>
      <c r="D11" s="4">
        <f t="shared" si="0"/>
        <v>301</v>
      </c>
      <c r="E11" s="10">
        <f t="shared" si="1"/>
        <v>95.575757575757578</v>
      </c>
      <c r="F11" s="11">
        <f t="shared" si="2"/>
        <v>96</v>
      </c>
      <c r="G11" s="13">
        <f t="shared" si="3"/>
        <v>70.424242424242422</v>
      </c>
      <c r="H11" s="13">
        <f t="shared" si="4"/>
        <v>70</v>
      </c>
      <c r="I11" s="6">
        <f t="shared" si="5"/>
        <v>43</v>
      </c>
      <c r="J11" s="6">
        <f t="shared" si="6"/>
        <v>43</v>
      </c>
      <c r="K11" s="6">
        <f t="shared" si="7"/>
        <v>43</v>
      </c>
      <c r="L11" s="5">
        <f t="shared" si="8"/>
        <v>6.0200000000000005</v>
      </c>
      <c r="M11" s="5">
        <f t="shared" si="9"/>
        <v>6</v>
      </c>
      <c r="N11" s="5"/>
      <c r="O11" s="6">
        <f t="shared" si="10"/>
        <v>301</v>
      </c>
      <c r="S11" s="1"/>
      <c r="T11" s="1"/>
    </row>
    <row r="12" spans="1:21" x14ac:dyDescent="0.25">
      <c r="B12" s="1">
        <f>SUM(B4:B11)</f>
        <v>486</v>
      </c>
    </row>
    <row r="14" spans="1:21" x14ac:dyDescent="0.25">
      <c r="A14" s="8" t="s">
        <v>37</v>
      </c>
      <c r="B14" s="8"/>
      <c r="C14" s="8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8"/>
      <c r="P14" s="2"/>
      <c r="Q14" s="2"/>
      <c r="R14" s="2"/>
    </row>
    <row r="15" spans="1:21" x14ac:dyDescent="0.25">
      <c r="A15" s="8" t="s">
        <v>0</v>
      </c>
      <c r="B15" s="8" t="s">
        <v>1</v>
      </c>
      <c r="C15" s="8" t="s">
        <v>13</v>
      </c>
      <c r="D15" s="8" t="s">
        <v>26</v>
      </c>
      <c r="E15" s="8" t="s">
        <v>15</v>
      </c>
      <c r="F15" s="8" t="s">
        <v>16</v>
      </c>
      <c r="G15" s="8" t="s">
        <v>20</v>
      </c>
      <c r="H15" s="8" t="s">
        <v>27</v>
      </c>
      <c r="I15" s="8" t="s">
        <v>21</v>
      </c>
      <c r="J15" s="8" t="s">
        <v>28</v>
      </c>
      <c r="K15" s="8"/>
      <c r="L15" s="8" t="s">
        <v>17</v>
      </c>
      <c r="M15" s="8" t="s">
        <v>18</v>
      </c>
      <c r="N15" s="8" t="s">
        <v>19</v>
      </c>
      <c r="O15" s="12"/>
      <c r="P15" s="9"/>
      <c r="Q15" s="9"/>
      <c r="R15" s="2"/>
    </row>
    <row r="16" spans="1:21" x14ac:dyDescent="0.25">
      <c r="A16" s="3" t="s">
        <v>4</v>
      </c>
      <c r="B16" s="4">
        <v>54</v>
      </c>
      <c r="C16" s="4">
        <f>B16</f>
        <v>54</v>
      </c>
      <c r="D16" s="6">
        <f>B16</f>
        <v>54</v>
      </c>
      <c r="E16" s="5">
        <f>B16*25/58</f>
        <v>23.275862068965516</v>
      </c>
      <c r="F16" s="5">
        <f>TRUNC(E16)</f>
        <v>23</v>
      </c>
      <c r="G16" s="5">
        <f>B16*21/58</f>
        <v>19.551724137931036</v>
      </c>
      <c r="H16" s="5">
        <f>TRUNC(G16)</f>
        <v>19</v>
      </c>
      <c r="I16" s="5">
        <f>B16*12/58</f>
        <v>11.172413793103448</v>
      </c>
      <c r="J16" s="5">
        <f>TRUNC(I16)</f>
        <v>11</v>
      </c>
      <c r="K16" s="5"/>
      <c r="L16" s="6">
        <f>C16+D16+F16+H16+J16</f>
        <v>161</v>
      </c>
      <c r="M16" s="5">
        <f>B16*3-L16</f>
        <v>1</v>
      </c>
      <c r="N16" s="5" t="s">
        <v>29</v>
      </c>
      <c r="O16" s="5"/>
      <c r="P16" s="1"/>
    </row>
    <row r="17" spans="1:16" x14ac:dyDescent="0.25">
      <c r="A17" s="3" t="s">
        <v>5</v>
      </c>
      <c r="B17" s="4">
        <v>77</v>
      </c>
      <c r="C17" s="4">
        <f t="shared" ref="C17:C23" si="11">B17</f>
        <v>77</v>
      </c>
      <c r="D17" s="6">
        <f t="shared" ref="D17:D23" si="12">B17</f>
        <v>77</v>
      </c>
      <c r="E17" s="13">
        <f t="shared" ref="E17:E23" si="13">B17*25/58</f>
        <v>33.189655172413794</v>
      </c>
      <c r="F17" s="5">
        <f t="shared" ref="F17:F23" si="14">TRUNC(E17)</f>
        <v>33</v>
      </c>
      <c r="G17" s="13">
        <f t="shared" ref="G17:G23" si="15">B17*21/58</f>
        <v>27.879310344827587</v>
      </c>
      <c r="H17" s="5">
        <f t="shared" ref="H17:H22" si="16">TRUNC(G17)</f>
        <v>27</v>
      </c>
      <c r="I17" s="13">
        <f t="shared" ref="I17:I23" si="17">B17*12/58</f>
        <v>15.931034482758621</v>
      </c>
      <c r="J17" s="5">
        <f t="shared" ref="J17:J23" si="18">TRUNC(I17)</f>
        <v>15</v>
      </c>
      <c r="K17" s="5"/>
      <c r="L17" s="6">
        <f t="shared" ref="L17:L23" si="19">C17+D17+F17+H17+J17</f>
        <v>229</v>
      </c>
      <c r="M17" s="5">
        <f t="shared" ref="M17:M23" si="20">B17*3-L17</f>
        <v>2</v>
      </c>
      <c r="N17" s="5" t="s">
        <v>32</v>
      </c>
      <c r="O17" s="5"/>
      <c r="P17" s="1"/>
    </row>
    <row r="18" spans="1:16" x14ac:dyDescent="0.25">
      <c r="A18" s="3" t="s">
        <v>6</v>
      </c>
      <c r="B18" s="4">
        <v>28</v>
      </c>
      <c r="C18" s="4">
        <f t="shared" si="11"/>
        <v>28</v>
      </c>
      <c r="D18" s="6">
        <f t="shared" si="12"/>
        <v>28</v>
      </c>
      <c r="E18" s="13">
        <f t="shared" si="13"/>
        <v>12.068965517241379</v>
      </c>
      <c r="F18" s="5">
        <f t="shared" si="14"/>
        <v>12</v>
      </c>
      <c r="G18" s="13">
        <f t="shared" si="15"/>
        <v>10.137931034482758</v>
      </c>
      <c r="H18" s="5">
        <f t="shared" si="16"/>
        <v>10</v>
      </c>
      <c r="I18" s="13">
        <f t="shared" si="17"/>
        <v>5.7931034482758621</v>
      </c>
      <c r="J18" s="5">
        <f t="shared" si="18"/>
        <v>5</v>
      </c>
      <c r="K18" s="5"/>
      <c r="L18" s="6">
        <f t="shared" si="19"/>
        <v>83</v>
      </c>
      <c r="M18" s="5">
        <f t="shared" si="20"/>
        <v>1</v>
      </c>
      <c r="N18" s="5" t="s">
        <v>30</v>
      </c>
      <c r="O18" s="5"/>
      <c r="P18" s="1"/>
    </row>
    <row r="19" spans="1:16" x14ac:dyDescent="0.25">
      <c r="A19" s="3" t="s">
        <v>7</v>
      </c>
      <c r="B19" s="4">
        <v>54</v>
      </c>
      <c r="C19" s="4">
        <f t="shared" si="11"/>
        <v>54</v>
      </c>
      <c r="D19" s="6">
        <f t="shared" si="12"/>
        <v>54</v>
      </c>
      <c r="E19" s="13">
        <f t="shared" si="13"/>
        <v>23.275862068965516</v>
      </c>
      <c r="F19" s="5">
        <f t="shared" si="14"/>
        <v>23</v>
      </c>
      <c r="G19" s="13">
        <f t="shared" si="15"/>
        <v>19.551724137931036</v>
      </c>
      <c r="H19" s="5">
        <f t="shared" si="16"/>
        <v>19</v>
      </c>
      <c r="I19" s="13">
        <f t="shared" si="17"/>
        <v>11.172413793103448</v>
      </c>
      <c r="J19" s="5">
        <f t="shared" si="18"/>
        <v>11</v>
      </c>
      <c r="K19" s="5"/>
      <c r="L19" s="6">
        <f t="shared" si="19"/>
        <v>161</v>
      </c>
      <c r="M19" s="5">
        <f t="shared" si="20"/>
        <v>1</v>
      </c>
      <c r="N19" s="5" t="s">
        <v>29</v>
      </c>
      <c r="O19" s="5"/>
      <c r="P19" s="1"/>
    </row>
    <row r="20" spans="1:16" x14ac:dyDescent="0.25">
      <c r="A20" s="3" t="s">
        <v>8</v>
      </c>
      <c r="B20" s="4">
        <v>83</v>
      </c>
      <c r="C20" s="4">
        <f t="shared" si="11"/>
        <v>83</v>
      </c>
      <c r="D20" s="6">
        <f t="shared" si="12"/>
        <v>83</v>
      </c>
      <c r="E20" s="13">
        <f t="shared" si="13"/>
        <v>35.775862068965516</v>
      </c>
      <c r="F20" s="5">
        <f t="shared" si="14"/>
        <v>35</v>
      </c>
      <c r="G20" s="13">
        <f t="shared" si="15"/>
        <v>30.051724137931036</v>
      </c>
      <c r="H20" s="5">
        <f t="shared" si="16"/>
        <v>30</v>
      </c>
      <c r="I20" s="13">
        <f t="shared" si="17"/>
        <v>17.172413793103448</v>
      </c>
      <c r="J20" s="5">
        <f t="shared" si="18"/>
        <v>17</v>
      </c>
      <c r="K20" s="5"/>
      <c r="L20" s="6">
        <f t="shared" si="19"/>
        <v>248</v>
      </c>
      <c r="M20" s="5">
        <f t="shared" si="20"/>
        <v>1</v>
      </c>
      <c r="N20" s="5" t="s">
        <v>31</v>
      </c>
      <c r="O20" s="5"/>
      <c r="P20" s="1"/>
    </row>
    <row r="21" spans="1:16" x14ac:dyDescent="0.25">
      <c r="A21" s="3" t="s">
        <v>9</v>
      </c>
      <c r="B21" s="4">
        <v>62</v>
      </c>
      <c r="C21" s="4">
        <f t="shared" si="11"/>
        <v>62</v>
      </c>
      <c r="D21" s="6">
        <f t="shared" si="12"/>
        <v>62</v>
      </c>
      <c r="E21" s="13">
        <f t="shared" si="13"/>
        <v>26.724137931034484</v>
      </c>
      <c r="F21" s="5">
        <f t="shared" si="14"/>
        <v>26</v>
      </c>
      <c r="G21" s="13">
        <f t="shared" si="15"/>
        <v>22.448275862068964</v>
      </c>
      <c r="H21" s="5">
        <f t="shared" si="16"/>
        <v>22</v>
      </c>
      <c r="I21" s="13">
        <f t="shared" si="17"/>
        <v>12.827586206896552</v>
      </c>
      <c r="J21" s="5">
        <f t="shared" si="18"/>
        <v>12</v>
      </c>
      <c r="K21" s="5"/>
      <c r="L21" s="6">
        <f t="shared" si="19"/>
        <v>184</v>
      </c>
      <c r="M21" s="5">
        <f t="shared" si="20"/>
        <v>2</v>
      </c>
      <c r="N21" s="5" t="s">
        <v>33</v>
      </c>
      <c r="O21" s="5"/>
      <c r="P21" s="1"/>
    </row>
    <row r="22" spans="1:16" x14ac:dyDescent="0.25">
      <c r="A22" s="3" t="s">
        <v>10</v>
      </c>
      <c r="B22" s="4">
        <v>85</v>
      </c>
      <c r="C22" s="4">
        <f t="shared" si="11"/>
        <v>85</v>
      </c>
      <c r="D22" s="6">
        <f t="shared" si="12"/>
        <v>85</v>
      </c>
      <c r="E22" s="13">
        <f t="shared" si="13"/>
        <v>36.637931034482762</v>
      </c>
      <c r="F22" s="5">
        <f t="shared" si="14"/>
        <v>36</v>
      </c>
      <c r="G22" s="13">
        <f t="shared" si="15"/>
        <v>30.775862068965516</v>
      </c>
      <c r="H22" s="5">
        <f t="shared" si="16"/>
        <v>30</v>
      </c>
      <c r="I22" s="13">
        <f t="shared" si="17"/>
        <v>17.586206896551722</v>
      </c>
      <c r="J22" s="5">
        <f t="shared" si="18"/>
        <v>17</v>
      </c>
      <c r="K22" s="5"/>
      <c r="L22" s="6">
        <f t="shared" si="19"/>
        <v>253</v>
      </c>
      <c r="M22" s="5">
        <f t="shared" si="20"/>
        <v>2</v>
      </c>
      <c r="N22" s="5" t="s">
        <v>34</v>
      </c>
      <c r="O22" s="5"/>
      <c r="P22" s="1"/>
    </row>
    <row r="23" spans="1:16" x14ac:dyDescent="0.25">
      <c r="A23" s="3" t="s">
        <v>11</v>
      </c>
      <c r="B23" s="4">
        <v>43</v>
      </c>
      <c r="C23" s="4">
        <f t="shared" si="11"/>
        <v>43</v>
      </c>
      <c r="D23" s="6">
        <f t="shared" si="12"/>
        <v>43</v>
      </c>
      <c r="E23" s="13">
        <f t="shared" si="13"/>
        <v>18.53448275862069</v>
      </c>
      <c r="F23" s="5">
        <f t="shared" si="14"/>
        <v>18</v>
      </c>
      <c r="G23" s="13">
        <f t="shared" si="15"/>
        <v>15.568965517241379</v>
      </c>
      <c r="H23" s="5">
        <f>TRUNC(G23)</f>
        <v>15</v>
      </c>
      <c r="I23" s="13">
        <f t="shared" si="17"/>
        <v>8.8965517241379306</v>
      </c>
      <c r="J23" s="5">
        <f t="shared" si="18"/>
        <v>8</v>
      </c>
      <c r="K23" s="5"/>
      <c r="L23" s="6">
        <f t="shared" si="19"/>
        <v>127</v>
      </c>
      <c r="M23" s="5">
        <f t="shared" si="20"/>
        <v>2</v>
      </c>
      <c r="N23" s="5" t="s">
        <v>35</v>
      </c>
      <c r="O23" s="5"/>
      <c r="P23" s="1"/>
    </row>
    <row r="26" spans="1:16" x14ac:dyDescent="0.25">
      <c r="A26" s="23" t="s">
        <v>38</v>
      </c>
      <c r="B26" s="24"/>
      <c r="C26" s="24"/>
      <c r="D26" s="24"/>
      <c r="E26" s="29"/>
      <c r="F26" s="30"/>
      <c r="G26" s="30"/>
      <c r="H26" s="30"/>
      <c r="I26" s="30"/>
      <c r="J26" s="30"/>
      <c r="K26" s="30"/>
      <c r="L26" s="30"/>
      <c r="M26" s="30"/>
      <c r="N26" s="30"/>
    </row>
    <row r="27" spans="1:16" x14ac:dyDescent="0.25">
      <c r="A27" s="26" t="s">
        <v>0</v>
      </c>
      <c r="B27" s="26" t="s">
        <v>1</v>
      </c>
      <c r="C27" s="26" t="s">
        <v>2</v>
      </c>
      <c r="D27" s="26" t="s">
        <v>12</v>
      </c>
      <c r="E27" s="26" t="s">
        <v>13</v>
      </c>
      <c r="F27" s="26" t="s">
        <v>26</v>
      </c>
      <c r="G27" s="26" t="s">
        <v>15</v>
      </c>
      <c r="H27" s="26" t="s">
        <v>20</v>
      </c>
      <c r="I27" s="26" t="s">
        <v>21</v>
      </c>
      <c r="J27" s="26" t="s">
        <v>22</v>
      </c>
      <c r="K27" s="26"/>
      <c r="L27" s="26"/>
      <c r="M27" s="25"/>
      <c r="N27" s="26" t="s">
        <v>17</v>
      </c>
    </row>
    <row r="28" spans="1:16" x14ac:dyDescent="0.25">
      <c r="A28" s="16" t="s">
        <v>4</v>
      </c>
      <c r="B28" s="17">
        <v>54</v>
      </c>
      <c r="C28" s="18">
        <v>7</v>
      </c>
      <c r="D28" s="17">
        <f>B28*C28</f>
        <v>378</v>
      </c>
      <c r="E28" s="22">
        <v>120</v>
      </c>
      <c r="F28" s="15">
        <v>89</v>
      </c>
      <c r="G28" s="19">
        <f>B28</f>
        <v>54</v>
      </c>
      <c r="H28" s="19">
        <f>B28</f>
        <v>54</v>
      </c>
      <c r="I28" s="19">
        <f>B28</f>
        <v>54</v>
      </c>
      <c r="J28" s="15">
        <v>7</v>
      </c>
      <c r="K28" s="15"/>
      <c r="L28" s="15"/>
      <c r="M28" s="15"/>
      <c r="N28" s="19">
        <f>SUM(E28:J28)</f>
        <v>378</v>
      </c>
    </row>
    <row r="29" spans="1:16" x14ac:dyDescent="0.25">
      <c r="A29" s="16" t="s">
        <v>5</v>
      </c>
      <c r="B29" s="17">
        <v>77</v>
      </c>
      <c r="C29" s="18">
        <v>7</v>
      </c>
      <c r="D29" s="17">
        <f t="shared" ref="D29:D35" si="21">B29*C29</f>
        <v>539</v>
      </c>
      <c r="E29" s="22">
        <v>172</v>
      </c>
      <c r="F29" s="15">
        <v>126</v>
      </c>
      <c r="G29" s="19">
        <f t="shared" ref="G29:G35" si="22">B29</f>
        <v>77</v>
      </c>
      <c r="H29" s="19">
        <f t="shared" ref="H29:H35" si="23">B29</f>
        <v>77</v>
      </c>
      <c r="I29" s="19">
        <f t="shared" ref="I29:I35" si="24">B29</f>
        <v>77</v>
      </c>
      <c r="J29" s="15">
        <v>10</v>
      </c>
      <c r="K29" s="15"/>
      <c r="L29" s="15"/>
      <c r="M29" s="15"/>
      <c r="N29" s="19">
        <f t="shared" ref="N29:N35" si="25">SUM(E29:J29)</f>
        <v>539</v>
      </c>
    </row>
    <row r="30" spans="1:16" x14ac:dyDescent="0.25">
      <c r="A30" s="16" t="s">
        <v>6</v>
      </c>
      <c r="B30" s="17">
        <v>28</v>
      </c>
      <c r="C30" s="18">
        <v>7</v>
      </c>
      <c r="D30" s="17">
        <f t="shared" si="21"/>
        <v>196</v>
      </c>
      <c r="E30" s="22">
        <v>63</v>
      </c>
      <c r="F30" s="15">
        <v>46</v>
      </c>
      <c r="G30" s="19">
        <f t="shared" si="22"/>
        <v>28</v>
      </c>
      <c r="H30" s="19">
        <f t="shared" si="23"/>
        <v>28</v>
      </c>
      <c r="I30" s="19">
        <f t="shared" si="24"/>
        <v>28</v>
      </c>
      <c r="J30" s="15">
        <v>3</v>
      </c>
      <c r="K30" s="15"/>
      <c r="L30" s="15"/>
      <c r="M30" s="15"/>
      <c r="N30" s="19">
        <f t="shared" si="25"/>
        <v>196</v>
      </c>
    </row>
    <row r="31" spans="1:16" x14ac:dyDescent="0.25">
      <c r="A31" s="16" t="s">
        <v>7</v>
      </c>
      <c r="B31" s="17">
        <v>54</v>
      </c>
      <c r="C31" s="18">
        <v>7</v>
      </c>
      <c r="D31" s="17">
        <f t="shared" si="21"/>
        <v>378</v>
      </c>
      <c r="E31" s="22">
        <v>120</v>
      </c>
      <c r="F31" s="15">
        <v>89</v>
      </c>
      <c r="G31" s="19">
        <f t="shared" si="22"/>
        <v>54</v>
      </c>
      <c r="H31" s="19">
        <f t="shared" si="23"/>
        <v>54</v>
      </c>
      <c r="I31" s="19">
        <f t="shared" si="24"/>
        <v>54</v>
      </c>
      <c r="J31" s="15">
        <v>7</v>
      </c>
      <c r="K31" s="15"/>
      <c r="L31" s="15"/>
      <c r="M31" s="15"/>
      <c r="N31" s="19">
        <f t="shared" si="25"/>
        <v>378</v>
      </c>
    </row>
    <row r="32" spans="1:16" x14ac:dyDescent="0.25">
      <c r="A32" s="16" t="s">
        <v>8</v>
      </c>
      <c r="B32" s="17">
        <v>83</v>
      </c>
      <c r="C32" s="18">
        <v>7</v>
      </c>
      <c r="D32" s="17">
        <f t="shared" si="21"/>
        <v>581</v>
      </c>
      <c r="E32" s="22">
        <v>185</v>
      </c>
      <c r="F32" s="15">
        <v>136</v>
      </c>
      <c r="G32" s="19">
        <f t="shared" si="22"/>
        <v>83</v>
      </c>
      <c r="H32" s="19">
        <f t="shared" si="23"/>
        <v>83</v>
      </c>
      <c r="I32" s="19">
        <f t="shared" si="24"/>
        <v>83</v>
      </c>
      <c r="J32" s="15">
        <v>11</v>
      </c>
      <c r="K32" s="15"/>
      <c r="L32" s="15"/>
      <c r="M32" s="15"/>
      <c r="N32" s="19">
        <f t="shared" si="25"/>
        <v>581</v>
      </c>
    </row>
    <row r="33" spans="1:14" x14ac:dyDescent="0.25">
      <c r="A33" s="16" t="s">
        <v>9</v>
      </c>
      <c r="B33" s="17">
        <v>62</v>
      </c>
      <c r="C33" s="18">
        <v>7</v>
      </c>
      <c r="D33" s="17">
        <f t="shared" si="21"/>
        <v>434</v>
      </c>
      <c r="E33" s="22">
        <v>138</v>
      </c>
      <c r="F33" s="15">
        <v>102</v>
      </c>
      <c r="G33" s="19">
        <f t="shared" si="22"/>
        <v>62</v>
      </c>
      <c r="H33" s="19">
        <f t="shared" si="23"/>
        <v>62</v>
      </c>
      <c r="I33" s="19">
        <f t="shared" si="24"/>
        <v>62</v>
      </c>
      <c r="J33" s="15">
        <v>8</v>
      </c>
      <c r="K33" s="15"/>
      <c r="L33" s="15"/>
      <c r="M33" s="15"/>
      <c r="N33" s="19">
        <f t="shared" si="25"/>
        <v>434</v>
      </c>
    </row>
    <row r="34" spans="1:14" x14ac:dyDescent="0.25">
      <c r="A34" s="16" t="s">
        <v>10</v>
      </c>
      <c r="B34" s="17">
        <v>85</v>
      </c>
      <c r="C34" s="18">
        <v>7</v>
      </c>
      <c r="D34" s="17">
        <f t="shared" si="21"/>
        <v>595</v>
      </c>
      <c r="E34" s="22">
        <v>189</v>
      </c>
      <c r="F34" s="15">
        <v>140</v>
      </c>
      <c r="G34" s="19">
        <f t="shared" si="22"/>
        <v>85</v>
      </c>
      <c r="H34" s="19">
        <f t="shared" si="23"/>
        <v>85</v>
      </c>
      <c r="I34" s="19">
        <f t="shared" si="24"/>
        <v>85</v>
      </c>
      <c r="J34" s="15">
        <v>11</v>
      </c>
      <c r="K34" s="15"/>
      <c r="L34" s="15"/>
      <c r="M34" s="15"/>
      <c r="N34" s="19">
        <f t="shared" si="25"/>
        <v>595</v>
      </c>
    </row>
    <row r="35" spans="1:14" x14ac:dyDescent="0.25">
      <c r="A35" s="16" t="s">
        <v>11</v>
      </c>
      <c r="B35" s="17">
        <v>43</v>
      </c>
      <c r="C35" s="18">
        <v>7</v>
      </c>
      <c r="D35" s="17">
        <f t="shared" si="21"/>
        <v>301</v>
      </c>
      <c r="E35" s="22">
        <v>96</v>
      </c>
      <c r="F35" s="15">
        <v>70</v>
      </c>
      <c r="G35" s="19">
        <f t="shared" si="22"/>
        <v>43</v>
      </c>
      <c r="H35" s="19">
        <f t="shared" si="23"/>
        <v>43</v>
      </c>
      <c r="I35" s="19">
        <f t="shared" si="24"/>
        <v>43</v>
      </c>
      <c r="J35" s="15">
        <v>6</v>
      </c>
      <c r="K35" s="15"/>
      <c r="L35" s="15"/>
      <c r="M35" s="15"/>
      <c r="N35" s="19">
        <f t="shared" si="25"/>
        <v>301</v>
      </c>
    </row>
    <row r="36" spans="1:1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5.75" x14ac:dyDescent="0.25">
      <c r="A37" s="27" t="s">
        <v>39</v>
      </c>
      <c r="B37" s="24"/>
      <c r="C37" s="25"/>
      <c r="D37" s="29"/>
      <c r="E37" s="30"/>
      <c r="F37" s="30"/>
      <c r="G37" s="30"/>
      <c r="H37" s="30"/>
      <c r="I37" s="30"/>
      <c r="J37" s="14"/>
      <c r="K37" s="14"/>
      <c r="L37" s="14"/>
      <c r="M37" s="14"/>
      <c r="N37" s="14"/>
    </row>
    <row r="38" spans="1:14" x14ac:dyDescent="0.25">
      <c r="A38" s="26" t="s">
        <v>0</v>
      </c>
      <c r="B38" s="26" t="s">
        <v>1</v>
      </c>
      <c r="C38" s="26" t="s">
        <v>13</v>
      </c>
      <c r="D38" s="26" t="s">
        <v>26</v>
      </c>
      <c r="E38" s="26" t="s">
        <v>15</v>
      </c>
      <c r="F38" s="26" t="s">
        <v>20</v>
      </c>
      <c r="G38" s="26" t="s">
        <v>21</v>
      </c>
      <c r="H38" s="26"/>
      <c r="I38" s="26" t="s">
        <v>17</v>
      </c>
      <c r="J38" s="20"/>
      <c r="K38" s="20"/>
      <c r="L38" s="20"/>
      <c r="M38" s="14"/>
      <c r="N38" s="14"/>
    </row>
    <row r="39" spans="1:14" x14ac:dyDescent="0.25">
      <c r="A39" s="16" t="s">
        <v>4</v>
      </c>
      <c r="B39" s="17">
        <v>54</v>
      </c>
      <c r="C39" s="17">
        <f>B39</f>
        <v>54</v>
      </c>
      <c r="D39" s="19">
        <f>B39</f>
        <v>54</v>
      </c>
      <c r="E39" s="15">
        <v>23</v>
      </c>
      <c r="F39" s="15">
        <v>20</v>
      </c>
      <c r="G39" s="15">
        <v>11</v>
      </c>
      <c r="H39" s="15"/>
      <c r="I39" s="19">
        <f>SUM(C39:G39)</f>
        <v>162</v>
      </c>
      <c r="J39" s="14"/>
      <c r="K39" s="14"/>
      <c r="L39" s="21"/>
      <c r="M39" s="14"/>
      <c r="N39" s="14"/>
    </row>
    <row r="40" spans="1:14" x14ac:dyDescent="0.25">
      <c r="A40" s="16" t="s">
        <v>5</v>
      </c>
      <c r="B40" s="17">
        <v>77</v>
      </c>
      <c r="C40" s="17">
        <f t="shared" ref="C40:C46" si="26">B40</f>
        <v>77</v>
      </c>
      <c r="D40" s="19">
        <f t="shared" ref="D40:D46" si="27">B40</f>
        <v>77</v>
      </c>
      <c r="E40" s="15">
        <v>33</v>
      </c>
      <c r="F40" s="15">
        <v>28</v>
      </c>
      <c r="G40" s="15">
        <v>16</v>
      </c>
      <c r="H40" s="15"/>
      <c r="I40" s="19">
        <f t="shared" ref="I40:I46" si="28">SUM(C40:G40)</f>
        <v>231</v>
      </c>
      <c r="J40" s="14"/>
      <c r="K40" s="14"/>
      <c r="L40" s="21"/>
      <c r="M40" s="14"/>
      <c r="N40" s="14"/>
    </row>
    <row r="41" spans="1:14" x14ac:dyDescent="0.25">
      <c r="A41" s="16" t="s">
        <v>6</v>
      </c>
      <c r="B41" s="17">
        <v>28</v>
      </c>
      <c r="C41" s="17">
        <f t="shared" si="26"/>
        <v>28</v>
      </c>
      <c r="D41" s="19">
        <f t="shared" si="27"/>
        <v>28</v>
      </c>
      <c r="E41" s="15">
        <v>12</v>
      </c>
      <c r="F41" s="15">
        <v>10</v>
      </c>
      <c r="G41" s="15">
        <v>6</v>
      </c>
      <c r="H41" s="15"/>
      <c r="I41" s="19">
        <f t="shared" si="28"/>
        <v>84</v>
      </c>
      <c r="J41" s="14"/>
      <c r="K41" s="14"/>
      <c r="L41" s="21"/>
      <c r="M41" s="14"/>
      <c r="N41" s="14"/>
    </row>
    <row r="42" spans="1:14" x14ac:dyDescent="0.25">
      <c r="A42" s="16" t="s">
        <v>7</v>
      </c>
      <c r="B42" s="17">
        <v>54</v>
      </c>
      <c r="C42" s="17">
        <f t="shared" si="26"/>
        <v>54</v>
      </c>
      <c r="D42" s="19">
        <f t="shared" si="27"/>
        <v>54</v>
      </c>
      <c r="E42" s="15">
        <v>23</v>
      </c>
      <c r="F42" s="15">
        <v>20</v>
      </c>
      <c r="G42" s="15">
        <v>11</v>
      </c>
      <c r="H42" s="15"/>
      <c r="I42" s="19">
        <f t="shared" si="28"/>
        <v>162</v>
      </c>
      <c r="J42" s="14"/>
      <c r="K42" s="14"/>
      <c r="L42" s="21"/>
      <c r="M42" s="14"/>
      <c r="N42" s="14"/>
    </row>
    <row r="43" spans="1:14" x14ac:dyDescent="0.25">
      <c r="A43" s="16" t="s">
        <v>8</v>
      </c>
      <c r="B43" s="17">
        <v>83</v>
      </c>
      <c r="C43" s="17">
        <f t="shared" si="26"/>
        <v>83</v>
      </c>
      <c r="D43" s="19">
        <f t="shared" si="27"/>
        <v>83</v>
      </c>
      <c r="E43" s="15">
        <v>36</v>
      </c>
      <c r="F43" s="15">
        <v>30</v>
      </c>
      <c r="G43" s="15">
        <v>17</v>
      </c>
      <c r="H43" s="15"/>
      <c r="I43" s="19">
        <f t="shared" si="28"/>
        <v>249</v>
      </c>
      <c r="J43" s="14"/>
      <c r="K43" s="14"/>
      <c r="L43" s="21"/>
      <c r="M43" s="14"/>
      <c r="N43" s="14"/>
    </row>
    <row r="44" spans="1:14" x14ac:dyDescent="0.25">
      <c r="A44" s="16" t="s">
        <v>9</v>
      </c>
      <c r="B44" s="17">
        <v>62</v>
      </c>
      <c r="C44" s="17">
        <f t="shared" si="26"/>
        <v>62</v>
      </c>
      <c r="D44" s="19">
        <f t="shared" si="27"/>
        <v>62</v>
      </c>
      <c r="E44" s="15">
        <v>27</v>
      </c>
      <c r="F44" s="15">
        <v>22</v>
      </c>
      <c r="G44" s="15">
        <v>13</v>
      </c>
      <c r="H44" s="15"/>
      <c r="I44" s="19">
        <f t="shared" si="28"/>
        <v>186</v>
      </c>
      <c r="J44" s="14"/>
      <c r="K44" s="14"/>
      <c r="L44" s="21"/>
      <c r="M44" s="14"/>
      <c r="N44" s="14"/>
    </row>
    <row r="45" spans="1:14" x14ac:dyDescent="0.25">
      <c r="A45" s="16" t="s">
        <v>10</v>
      </c>
      <c r="B45" s="17">
        <v>85</v>
      </c>
      <c r="C45" s="17">
        <f t="shared" si="26"/>
        <v>85</v>
      </c>
      <c r="D45" s="19">
        <f t="shared" si="27"/>
        <v>85</v>
      </c>
      <c r="E45" s="15">
        <v>37</v>
      </c>
      <c r="F45" s="15">
        <v>31</v>
      </c>
      <c r="G45" s="15">
        <v>17</v>
      </c>
      <c r="H45" s="15"/>
      <c r="I45" s="19">
        <f t="shared" si="28"/>
        <v>255</v>
      </c>
      <c r="J45" s="14"/>
      <c r="K45" s="14"/>
      <c r="L45" s="21"/>
      <c r="M45" s="14"/>
      <c r="N45" s="14"/>
    </row>
    <row r="46" spans="1:14" x14ac:dyDescent="0.25">
      <c r="A46" s="16" t="s">
        <v>11</v>
      </c>
      <c r="B46" s="17">
        <v>43</v>
      </c>
      <c r="C46" s="17">
        <f t="shared" si="26"/>
        <v>43</v>
      </c>
      <c r="D46" s="19">
        <f t="shared" si="27"/>
        <v>43</v>
      </c>
      <c r="E46" s="15">
        <v>18</v>
      </c>
      <c r="F46" s="15">
        <v>16</v>
      </c>
      <c r="G46" s="15">
        <v>9</v>
      </c>
      <c r="H46" s="15"/>
      <c r="I46" s="19">
        <f t="shared" si="28"/>
        <v>129</v>
      </c>
      <c r="J46" s="14"/>
      <c r="K46" s="14"/>
      <c r="L46" s="21"/>
      <c r="M46" s="14"/>
      <c r="N46" s="14"/>
    </row>
  </sheetData>
  <pageMargins left="0.7" right="0.7" top="0.75" bottom="0.75" header="0.3" footer="0.3"/>
  <pageSetup paperSize="9" scale="80" fitToHeight="0" orientation="landscape" r:id="rId1"/>
  <ignoredErrors>
    <ignoredError sqref="G4:G11 G16:G23 I16: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RIK24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OIK33</dc:creator>
  <cp:lastModifiedBy>Maria</cp:lastModifiedBy>
  <cp:lastPrinted>2019-10-09T08:13:29Z</cp:lastPrinted>
  <dcterms:created xsi:type="dcterms:W3CDTF">2015-09-09T06:58:05Z</dcterms:created>
  <dcterms:modified xsi:type="dcterms:W3CDTF">2021-02-16T22:28:46Z</dcterms:modified>
</cp:coreProperties>
</file>